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defaultThemeVersion="124226"/>
  <mc:AlternateContent xmlns:mc="http://schemas.openxmlformats.org/markup-compatibility/2006">
    <mc:Choice Requires="x15">
      <x15ac:absPath xmlns:x15ac="http://schemas.microsoft.com/office/spreadsheetml/2010/11/ac" url="\\DXP2800-E391\personal_folder\奈良県水泳連盟\県水連マスターズ\14th NARA MASTERS\"/>
    </mc:Choice>
  </mc:AlternateContent>
  <xr:revisionPtr revIDLastSave="0" documentId="13_ncr:1_{AF2D547B-CB9C-49D3-A813-C393F6CF18CF}" xr6:coauthVersionLast="47" xr6:coauthVersionMax="47" xr10:uidLastSave="{00000000-0000-0000-0000-000000000000}"/>
  <bookViews>
    <workbookView xWindow="-120" yWindow="-120" windowWidth="29040" windowHeight="15720" activeTab="1" xr2:uid="{00000000-000D-0000-FFFF-FFFF00000000}"/>
  </bookViews>
  <sheets>
    <sheet name="入力方法" sheetId="7" r:id="rId1"/>
    <sheet name="①大会申込書" sheetId="2" r:id="rId2"/>
    <sheet name="②個人種目" sheetId="3" r:id="rId3"/>
    <sheet name="③団体種目" sheetId="5" r:id="rId4"/>
    <sheet name="④役員申請書" sheetId="6" r:id="rId5"/>
    <sheet name="⑤記録該当" sheetId="10" r:id="rId6"/>
    <sheet name="⑥誓約書" sheetId="8" r:id="rId7"/>
    <sheet name="◆記録証temp◆" sheetId="12" r:id="rId8"/>
    <sheet name="データ" sheetId="11" state="hidden" r:id="rId9"/>
  </sheets>
  <definedNames>
    <definedName name="_xlnm.Print_Area" localSheetId="7">◆記録証temp◆!$A$1:$AE$46</definedName>
    <definedName name="_xlnm.Print_Area" localSheetId="1">①大会申込書!$A$1:$V$42</definedName>
    <definedName name="_xlnm.Print_Area" localSheetId="2">②個人種目!$A:$O</definedName>
    <definedName name="_xlnm.Print_Area" localSheetId="3">③団体種目!$A:$O</definedName>
    <definedName name="_xlnm.Print_Area" localSheetId="4">④役員申請書!$A$1:$V$44</definedName>
    <definedName name="_xlnm.Print_Area" localSheetId="5">⑤記録該当!$A$1:$T$57</definedName>
    <definedName name="_xlnm.Print_Area" localSheetId="6">⑥誓約書!$A$1:$V$67</definedName>
    <definedName name="_xlnm.Print_Area" localSheetId="0">入力方法!$A$1:$Y$148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7" i="5" l="1"/>
  <c r="AZ5" i="2" l="1"/>
  <c r="AW5" i="2"/>
  <c r="P12" i="8"/>
  <c r="E12" i="8"/>
  <c r="E39" i="8" s="1"/>
  <c r="L55" i="10"/>
  <c r="J55" i="10"/>
  <c r="E55" i="10"/>
  <c r="C55" i="10"/>
  <c r="L53" i="10"/>
  <c r="J53" i="10"/>
  <c r="E53" i="10"/>
  <c r="C53" i="10"/>
  <c r="L51" i="10"/>
  <c r="J51" i="10"/>
  <c r="E51" i="10"/>
  <c r="C51" i="10"/>
  <c r="L49" i="10"/>
  <c r="J49" i="10"/>
  <c r="E49" i="10"/>
  <c r="C49" i="10"/>
  <c r="L47" i="10"/>
  <c r="J47" i="10"/>
  <c r="E47" i="10"/>
  <c r="C47" i="10"/>
  <c r="L45" i="10"/>
  <c r="J45" i="10"/>
  <c r="E45" i="10"/>
  <c r="C45" i="10"/>
  <c r="L43" i="10"/>
  <c r="J43" i="10"/>
  <c r="E43" i="10"/>
  <c r="C43" i="10"/>
  <c r="L41" i="10"/>
  <c r="J41" i="10"/>
  <c r="E41" i="10"/>
  <c r="C41" i="10"/>
  <c r="L35" i="10"/>
  <c r="H35" i="10"/>
  <c r="L33" i="10"/>
  <c r="H33" i="10"/>
  <c r="C33" i="10"/>
  <c r="L31" i="10"/>
  <c r="H31" i="10"/>
  <c r="L29" i="10"/>
  <c r="H29" i="10"/>
  <c r="C29" i="10"/>
  <c r="L27" i="10"/>
  <c r="H27" i="10"/>
  <c r="L25" i="10"/>
  <c r="H25" i="10"/>
  <c r="C25" i="10"/>
  <c r="L23" i="10"/>
  <c r="H23" i="10"/>
  <c r="L21" i="10"/>
  <c r="H21" i="10"/>
  <c r="C21" i="10"/>
  <c r="L19" i="10"/>
  <c r="H19" i="10"/>
  <c r="L17" i="10"/>
  <c r="H17" i="10"/>
  <c r="C17" i="10"/>
  <c r="L15" i="10"/>
  <c r="H15" i="10"/>
  <c r="L13" i="10"/>
  <c r="H13" i="10"/>
  <c r="C13" i="10"/>
  <c r="L11" i="10"/>
  <c r="H11" i="10"/>
  <c r="L9" i="10"/>
  <c r="H9" i="10"/>
  <c r="C9" i="10"/>
  <c r="P10" i="3"/>
  <c r="P11" i="3"/>
  <c r="P12" i="3"/>
  <c r="P13" i="3"/>
  <c r="P14" i="3"/>
  <c r="P15" i="3"/>
  <c r="P16" i="3"/>
  <c r="P17" i="3"/>
  <c r="P18" i="3"/>
  <c r="P19" i="3"/>
  <c r="P20" i="3"/>
  <c r="P21" i="3"/>
  <c r="P22" i="3"/>
  <c r="P23" i="3"/>
  <c r="P24" i="3"/>
  <c r="P25" i="3"/>
  <c r="P26" i="3"/>
  <c r="P27" i="3"/>
  <c r="P28" i="3"/>
  <c r="P29" i="3"/>
  <c r="P30" i="3"/>
  <c r="P31" i="3"/>
  <c r="P32" i="3"/>
  <c r="P33" i="3"/>
  <c r="P34" i="3"/>
  <c r="P35" i="3"/>
  <c r="P36" i="3"/>
  <c r="P37" i="3"/>
  <c r="P38" i="3"/>
  <c r="P39" i="3"/>
  <c r="P40" i="3"/>
  <c r="P41" i="3"/>
  <c r="P42" i="3"/>
  <c r="P43" i="3"/>
  <c r="P44" i="3"/>
  <c r="P45" i="3"/>
  <c r="P46" i="3"/>
  <c r="P47" i="3"/>
  <c r="P48" i="3"/>
  <c r="P49" i="3"/>
  <c r="P50" i="3"/>
  <c r="P51" i="3"/>
  <c r="P52" i="3"/>
  <c r="P53" i="3"/>
  <c r="P54" i="3"/>
  <c r="P55" i="3"/>
  <c r="P56" i="3"/>
  <c r="P57" i="3"/>
  <c r="P58" i="3"/>
  <c r="P59" i="3"/>
  <c r="P60" i="3"/>
  <c r="P61" i="3"/>
  <c r="P62" i="3"/>
  <c r="P63" i="3"/>
  <c r="P64" i="3"/>
  <c r="P65" i="3"/>
  <c r="P66" i="3"/>
  <c r="P67" i="3"/>
  <c r="P68" i="3"/>
  <c r="P69" i="3"/>
  <c r="P70" i="3"/>
  <c r="P71" i="3"/>
  <c r="P72" i="3"/>
  <c r="P73" i="3"/>
  <c r="P74" i="3"/>
  <c r="P75" i="3"/>
  <c r="P76" i="3"/>
  <c r="P77" i="3"/>
  <c r="P78" i="3"/>
  <c r="P79" i="3"/>
  <c r="P80" i="3"/>
  <c r="P81" i="3"/>
  <c r="P82" i="3"/>
  <c r="P83" i="3"/>
  <c r="P84" i="3"/>
  <c r="P85" i="3"/>
  <c r="P86" i="3"/>
  <c r="P87" i="3"/>
  <c r="P88" i="3"/>
  <c r="P89" i="3"/>
  <c r="P90" i="3"/>
  <c r="P91" i="3"/>
  <c r="P92" i="3"/>
  <c r="P93" i="3"/>
  <c r="P94" i="3"/>
  <c r="P95" i="3"/>
  <c r="P96" i="3"/>
  <c r="P97" i="3"/>
  <c r="P98" i="3"/>
  <c r="P99" i="3"/>
  <c r="P100" i="3"/>
  <c r="P101" i="3"/>
  <c r="P102" i="3"/>
  <c r="P103" i="3"/>
  <c r="P104" i="3"/>
  <c r="P105" i="3"/>
  <c r="P106" i="3"/>
  <c r="P107" i="3"/>
  <c r="P8" i="3"/>
  <c r="P9" i="3"/>
  <c r="AP21" i="6"/>
  <c r="AQ21" i="6"/>
  <c r="AR21" i="6"/>
  <c r="AS21" i="6"/>
  <c r="AT21" i="6"/>
  <c r="AP22" i="6"/>
  <c r="AQ22" i="6"/>
  <c r="AR22" i="6"/>
  <c r="AS22" i="6"/>
  <c r="AT22" i="6"/>
  <c r="AP23" i="6"/>
  <c r="AQ23" i="6"/>
  <c r="AR23" i="6"/>
  <c r="AS23" i="6"/>
  <c r="AT23" i="6"/>
  <c r="AP24" i="6"/>
  <c r="AQ24" i="6"/>
  <c r="AR24" i="6"/>
  <c r="AS24" i="6"/>
  <c r="AT24" i="6"/>
  <c r="AP25" i="6"/>
  <c r="AQ25" i="6"/>
  <c r="AR25" i="6"/>
  <c r="AS25" i="6"/>
  <c r="AT25" i="6"/>
  <c r="AP26" i="6"/>
  <c r="AQ26" i="6"/>
  <c r="AR26" i="6"/>
  <c r="AS26" i="6"/>
  <c r="AT26" i="6"/>
  <c r="AP27" i="6"/>
  <c r="AQ27" i="6"/>
  <c r="AR27" i="6"/>
  <c r="AS27" i="6"/>
  <c r="AT27" i="6"/>
  <c r="AP28" i="6"/>
  <c r="AQ28" i="6"/>
  <c r="AR28" i="6"/>
  <c r="AS28" i="6"/>
  <c r="AT28" i="6"/>
  <c r="AP29" i="6"/>
  <c r="AQ29" i="6"/>
  <c r="AR29" i="6"/>
  <c r="AS29" i="6"/>
  <c r="AT29" i="6"/>
  <c r="AP30" i="6"/>
  <c r="AQ30" i="6"/>
  <c r="AR30" i="6"/>
  <c r="AS30" i="6"/>
  <c r="AT30" i="6"/>
  <c r="BQ5" i="2"/>
  <c r="BP5" i="2"/>
  <c r="BE5" i="2"/>
  <c r="BC5" i="2"/>
  <c r="BB5" i="2"/>
  <c r="BA5" i="2"/>
  <c r="BD5" i="2"/>
  <c r="AY5" i="2"/>
  <c r="AX5" i="2"/>
  <c r="AV5" i="2"/>
  <c r="AU5" i="2"/>
  <c r="X9" i="3"/>
  <c r="Y9" i="3"/>
  <c r="X10" i="3"/>
  <c r="Y10" i="3"/>
  <c r="X11" i="3"/>
  <c r="Y11" i="3"/>
  <c r="X12" i="3"/>
  <c r="Y12" i="3"/>
  <c r="X13" i="3"/>
  <c r="Y13" i="3"/>
  <c r="X14" i="3"/>
  <c r="Y14" i="3"/>
  <c r="X15" i="3"/>
  <c r="Y15" i="3"/>
  <c r="X16" i="3"/>
  <c r="Y16" i="3"/>
  <c r="X17" i="3"/>
  <c r="Y17" i="3"/>
  <c r="X18" i="3"/>
  <c r="Y18" i="3"/>
  <c r="X19" i="3"/>
  <c r="Y19" i="3"/>
  <c r="X20" i="3"/>
  <c r="Y20" i="3"/>
  <c r="X21" i="3"/>
  <c r="Y21" i="3"/>
  <c r="X22" i="3"/>
  <c r="Y22" i="3"/>
  <c r="X23" i="3"/>
  <c r="Y23" i="3"/>
  <c r="X24" i="3"/>
  <c r="Y24" i="3"/>
  <c r="X25" i="3"/>
  <c r="Y25" i="3"/>
  <c r="X26" i="3"/>
  <c r="Y26" i="3"/>
  <c r="X27" i="3"/>
  <c r="Y27" i="3"/>
  <c r="X28" i="3"/>
  <c r="Y28" i="3"/>
  <c r="X29" i="3"/>
  <c r="Y29" i="3"/>
  <c r="X30" i="3"/>
  <c r="Y30" i="3"/>
  <c r="X31" i="3"/>
  <c r="Y31" i="3"/>
  <c r="X32" i="3"/>
  <c r="Y32" i="3"/>
  <c r="X33" i="3"/>
  <c r="Y33" i="3"/>
  <c r="X34" i="3"/>
  <c r="Y34" i="3"/>
  <c r="X35" i="3"/>
  <c r="Y35" i="3"/>
  <c r="X36" i="3"/>
  <c r="Y36" i="3"/>
  <c r="X37" i="3"/>
  <c r="Y37" i="3"/>
  <c r="X38" i="3"/>
  <c r="Y38" i="3"/>
  <c r="X39" i="3"/>
  <c r="Y39" i="3"/>
  <c r="X40" i="3"/>
  <c r="Y40" i="3"/>
  <c r="X41" i="3"/>
  <c r="Y41" i="3"/>
  <c r="X42" i="3"/>
  <c r="Y42" i="3"/>
  <c r="X43" i="3"/>
  <c r="Y43" i="3"/>
  <c r="X44" i="3"/>
  <c r="Y44" i="3"/>
  <c r="X45" i="3"/>
  <c r="Y45" i="3"/>
  <c r="X46" i="3"/>
  <c r="Y46" i="3"/>
  <c r="X47" i="3"/>
  <c r="Y47" i="3"/>
  <c r="X48" i="3"/>
  <c r="Y48" i="3"/>
  <c r="X49" i="3"/>
  <c r="Y49" i="3"/>
  <c r="X50" i="3"/>
  <c r="Y50" i="3"/>
  <c r="X51" i="3"/>
  <c r="Y51" i="3"/>
  <c r="X52" i="3"/>
  <c r="Y52" i="3"/>
  <c r="X53" i="3"/>
  <c r="Y53" i="3"/>
  <c r="X54" i="3"/>
  <c r="Y54" i="3"/>
  <c r="X55" i="3"/>
  <c r="Y55" i="3"/>
  <c r="X56" i="3"/>
  <c r="Y56" i="3"/>
  <c r="X57" i="3"/>
  <c r="Y57" i="3"/>
  <c r="X58" i="3"/>
  <c r="Y58" i="3"/>
  <c r="X59" i="3"/>
  <c r="Y59" i="3"/>
  <c r="X60" i="3"/>
  <c r="Y60" i="3"/>
  <c r="X61" i="3"/>
  <c r="Y61" i="3"/>
  <c r="X62" i="3"/>
  <c r="Y62" i="3"/>
  <c r="X63" i="3"/>
  <c r="Y63" i="3"/>
  <c r="X64" i="3"/>
  <c r="Y64" i="3"/>
  <c r="X65" i="3"/>
  <c r="Y65" i="3"/>
  <c r="X66" i="3"/>
  <c r="Y66" i="3"/>
  <c r="X67" i="3"/>
  <c r="Y67" i="3"/>
  <c r="X68" i="3"/>
  <c r="Y68" i="3"/>
  <c r="X69" i="3"/>
  <c r="Y69" i="3"/>
  <c r="X70" i="3"/>
  <c r="Y70" i="3"/>
  <c r="X71" i="3"/>
  <c r="Y71" i="3"/>
  <c r="X72" i="3"/>
  <c r="Y72" i="3"/>
  <c r="X73" i="3"/>
  <c r="Y73" i="3"/>
  <c r="X74" i="3"/>
  <c r="Y74" i="3"/>
  <c r="X75" i="3"/>
  <c r="Y75" i="3"/>
  <c r="X76" i="3"/>
  <c r="Y76" i="3"/>
  <c r="X77" i="3"/>
  <c r="Y77" i="3"/>
  <c r="X78" i="3"/>
  <c r="Y78" i="3"/>
  <c r="X79" i="3"/>
  <c r="Y79" i="3"/>
  <c r="X80" i="3"/>
  <c r="Y80" i="3"/>
  <c r="X81" i="3"/>
  <c r="Y81" i="3"/>
  <c r="X82" i="3"/>
  <c r="Y82" i="3"/>
  <c r="X83" i="3"/>
  <c r="Y83" i="3"/>
  <c r="X84" i="3"/>
  <c r="Y84" i="3"/>
  <c r="X85" i="3"/>
  <c r="Y85" i="3"/>
  <c r="X86" i="3"/>
  <c r="Y86" i="3"/>
  <c r="X87" i="3"/>
  <c r="Y87" i="3"/>
  <c r="X88" i="3"/>
  <c r="Y88" i="3"/>
  <c r="X89" i="3"/>
  <c r="Y89" i="3"/>
  <c r="X90" i="3"/>
  <c r="Y90" i="3"/>
  <c r="X91" i="3"/>
  <c r="Y91" i="3"/>
  <c r="X92" i="3"/>
  <c r="Y92" i="3"/>
  <c r="X93" i="3"/>
  <c r="Y93" i="3"/>
  <c r="X94" i="3"/>
  <c r="Y94" i="3"/>
  <c r="X95" i="3"/>
  <c r="Y95" i="3"/>
  <c r="X96" i="3"/>
  <c r="Y96" i="3"/>
  <c r="X97" i="3"/>
  <c r="Y97" i="3"/>
  <c r="X98" i="3"/>
  <c r="Y98" i="3"/>
  <c r="X99" i="3"/>
  <c r="Y99" i="3"/>
  <c r="X100" i="3"/>
  <c r="Y100" i="3"/>
  <c r="X101" i="3"/>
  <c r="Y101" i="3"/>
  <c r="X102" i="3"/>
  <c r="Y102" i="3"/>
  <c r="X103" i="3"/>
  <c r="Y103" i="3"/>
  <c r="X104" i="3"/>
  <c r="Y104" i="3"/>
  <c r="X105" i="3"/>
  <c r="Y105" i="3"/>
  <c r="X106" i="3"/>
  <c r="Y106" i="3"/>
  <c r="X107" i="3"/>
  <c r="Y107" i="3"/>
  <c r="Y8" i="3"/>
  <c r="X8" i="3"/>
  <c r="L43" i="8"/>
  <c r="L45" i="8" s="1"/>
  <c r="L47" i="8" s="1"/>
  <c r="L49" i="8" s="1"/>
  <c r="L51" i="8" s="1"/>
  <c r="L53" i="8" s="1"/>
  <c r="L55" i="8" s="1"/>
  <c r="L57" i="8" s="1"/>
  <c r="L59" i="8" s="1"/>
  <c r="L61" i="8" s="1"/>
  <c r="L16" i="8"/>
  <c r="L18" i="8" s="1"/>
  <c r="L20" i="8" s="1"/>
  <c r="L22" i="8" s="1"/>
  <c r="L24" i="8" s="1"/>
  <c r="L26" i="8" s="1"/>
  <c r="L28" i="8" s="1"/>
  <c r="L30" i="8" s="1"/>
  <c r="I14" i="12"/>
  <c r="A26" i="12"/>
  <c r="L2" i="3"/>
  <c r="C131" i="7"/>
  <c r="A28" i="12"/>
  <c r="X13" i="12"/>
  <c r="B4" i="10"/>
  <c r="AL9" i="3"/>
  <c r="AM9" i="3"/>
  <c r="AN9" i="3"/>
  <c r="AO9" i="3"/>
  <c r="AP9" i="3"/>
  <c r="AQ9" i="3"/>
  <c r="AL10" i="3"/>
  <c r="AM10" i="3"/>
  <c r="AN10" i="3"/>
  <c r="AO10" i="3"/>
  <c r="AP10" i="3"/>
  <c r="AQ10" i="3"/>
  <c r="AL11" i="3"/>
  <c r="AM11" i="3"/>
  <c r="AN11" i="3"/>
  <c r="AO11" i="3"/>
  <c r="AP11" i="3"/>
  <c r="AQ11" i="3"/>
  <c r="AL12" i="3"/>
  <c r="AM12" i="3"/>
  <c r="AN12" i="3"/>
  <c r="AO12" i="3"/>
  <c r="AP12" i="3"/>
  <c r="AQ12" i="3"/>
  <c r="AL13" i="3"/>
  <c r="AM13" i="3"/>
  <c r="AN13" i="3"/>
  <c r="AO13" i="3"/>
  <c r="AP13" i="3"/>
  <c r="AQ13" i="3"/>
  <c r="AL14" i="3"/>
  <c r="AM14" i="3"/>
  <c r="AN14" i="3"/>
  <c r="AO14" i="3"/>
  <c r="AP14" i="3"/>
  <c r="AQ14" i="3"/>
  <c r="AL15" i="3"/>
  <c r="AM15" i="3"/>
  <c r="AN15" i="3"/>
  <c r="AO15" i="3"/>
  <c r="AP15" i="3"/>
  <c r="AQ15" i="3"/>
  <c r="AL16" i="3"/>
  <c r="AM16" i="3"/>
  <c r="AN16" i="3"/>
  <c r="AO16" i="3"/>
  <c r="AP16" i="3"/>
  <c r="AQ16" i="3"/>
  <c r="AL17" i="3"/>
  <c r="AM17" i="3"/>
  <c r="AN17" i="3"/>
  <c r="AO17" i="3"/>
  <c r="AP17" i="3"/>
  <c r="AQ17" i="3"/>
  <c r="AL18" i="3"/>
  <c r="AM18" i="3"/>
  <c r="AN18" i="3"/>
  <c r="AO18" i="3"/>
  <c r="AP18" i="3"/>
  <c r="AQ18" i="3"/>
  <c r="AL19" i="3"/>
  <c r="AM19" i="3"/>
  <c r="AN19" i="3"/>
  <c r="AO19" i="3"/>
  <c r="AP19" i="3"/>
  <c r="AQ19" i="3"/>
  <c r="AL20" i="3"/>
  <c r="AM20" i="3"/>
  <c r="AN20" i="3"/>
  <c r="AO20" i="3"/>
  <c r="AP20" i="3"/>
  <c r="AQ20" i="3"/>
  <c r="AL21" i="3"/>
  <c r="AM21" i="3"/>
  <c r="AN21" i="3"/>
  <c r="AO21" i="3"/>
  <c r="AP21" i="3"/>
  <c r="AQ21" i="3"/>
  <c r="AL22" i="3"/>
  <c r="AM22" i="3"/>
  <c r="AN22" i="3"/>
  <c r="AO22" i="3"/>
  <c r="AP22" i="3"/>
  <c r="AQ22" i="3"/>
  <c r="AL23" i="3"/>
  <c r="AM23" i="3"/>
  <c r="AN23" i="3"/>
  <c r="AO23" i="3"/>
  <c r="AP23" i="3"/>
  <c r="AQ23" i="3"/>
  <c r="AL24" i="3"/>
  <c r="AM24" i="3"/>
  <c r="AN24" i="3"/>
  <c r="AO24" i="3"/>
  <c r="AP24" i="3"/>
  <c r="AQ24" i="3"/>
  <c r="AL25" i="3"/>
  <c r="AM25" i="3"/>
  <c r="AN25" i="3"/>
  <c r="AO25" i="3"/>
  <c r="AP25" i="3"/>
  <c r="AQ25" i="3"/>
  <c r="AL26" i="3"/>
  <c r="AM26" i="3"/>
  <c r="AN26" i="3"/>
  <c r="AO26" i="3"/>
  <c r="AP26" i="3"/>
  <c r="AQ26" i="3"/>
  <c r="AL27" i="3"/>
  <c r="AM27" i="3"/>
  <c r="AN27" i="3"/>
  <c r="AO27" i="3"/>
  <c r="AP27" i="3"/>
  <c r="AQ27" i="3"/>
  <c r="AL28" i="3"/>
  <c r="AM28" i="3"/>
  <c r="AN28" i="3"/>
  <c r="AO28" i="3"/>
  <c r="AP28" i="3"/>
  <c r="AQ28" i="3"/>
  <c r="AL29" i="3"/>
  <c r="AM29" i="3"/>
  <c r="AN29" i="3"/>
  <c r="AO29" i="3"/>
  <c r="AP29" i="3"/>
  <c r="AQ29" i="3"/>
  <c r="AL30" i="3"/>
  <c r="AM30" i="3"/>
  <c r="AN30" i="3"/>
  <c r="AO30" i="3"/>
  <c r="AP30" i="3"/>
  <c r="AQ30" i="3"/>
  <c r="AL31" i="3"/>
  <c r="AM31" i="3"/>
  <c r="AN31" i="3"/>
  <c r="AO31" i="3"/>
  <c r="AP31" i="3"/>
  <c r="AQ31" i="3"/>
  <c r="AL32" i="3"/>
  <c r="AM32" i="3"/>
  <c r="AN32" i="3"/>
  <c r="AO32" i="3"/>
  <c r="AP32" i="3"/>
  <c r="AQ32" i="3"/>
  <c r="AL33" i="3"/>
  <c r="AM33" i="3"/>
  <c r="AN33" i="3"/>
  <c r="AO33" i="3"/>
  <c r="AP33" i="3"/>
  <c r="AQ33" i="3"/>
  <c r="AL34" i="3"/>
  <c r="AM34" i="3"/>
  <c r="AN34" i="3"/>
  <c r="AO34" i="3"/>
  <c r="AP34" i="3"/>
  <c r="AQ34" i="3"/>
  <c r="AL35" i="3"/>
  <c r="AM35" i="3"/>
  <c r="AN35" i="3"/>
  <c r="AO35" i="3"/>
  <c r="AP35" i="3"/>
  <c r="AQ35" i="3"/>
  <c r="AL36" i="3"/>
  <c r="AM36" i="3"/>
  <c r="AN36" i="3"/>
  <c r="AO36" i="3"/>
  <c r="AP36" i="3"/>
  <c r="AQ36" i="3"/>
  <c r="AL37" i="3"/>
  <c r="AM37" i="3"/>
  <c r="AN37" i="3"/>
  <c r="AO37" i="3"/>
  <c r="AP37" i="3"/>
  <c r="AQ37" i="3"/>
  <c r="AL38" i="3"/>
  <c r="AM38" i="3"/>
  <c r="AN38" i="3"/>
  <c r="AO38" i="3"/>
  <c r="AP38" i="3"/>
  <c r="AQ38" i="3"/>
  <c r="AL39" i="3"/>
  <c r="AM39" i="3"/>
  <c r="AN39" i="3"/>
  <c r="AO39" i="3"/>
  <c r="AP39" i="3"/>
  <c r="AQ39" i="3"/>
  <c r="AL40" i="3"/>
  <c r="AM40" i="3"/>
  <c r="AN40" i="3"/>
  <c r="AO40" i="3"/>
  <c r="AP40" i="3"/>
  <c r="AQ40" i="3"/>
  <c r="AL41" i="3"/>
  <c r="AM41" i="3"/>
  <c r="AN41" i="3"/>
  <c r="AO41" i="3"/>
  <c r="AP41" i="3"/>
  <c r="AQ41" i="3"/>
  <c r="AL42" i="3"/>
  <c r="AM42" i="3"/>
  <c r="AN42" i="3"/>
  <c r="AO42" i="3"/>
  <c r="AP42" i="3"/>
  <c r="AQ42" i="3"/>
  <c r="AL43" i="3"/>
  <c r="AM43" i="3"/>
  <c r="AN43" i="3"/>
  <c r="AO43" i="3"/>
  <c r="AP43" i="3"/>
  <c r="AQ43" i="3"/>
  <c r="AL44" i="3"/>
  <c r="AM44" i="3"/>
  <c r="AN44" i="3"/>
  <c r="AO44" i="3"/>
  <c r="AP44" i="3"/>
  <c r="AQ44" i="3"/>
  <c r="AL45" i="3"/>
  <c r="AM45" i="3"/>
  <c r="AN45" i="3"/>
  <c r="AO45" i="3"/>
  <c r="AP45" i="3"/>
  <c r="AQ45" i="3"/>
  <c r="AL46" i="3"/>
  <c r="AM46" i="3"/>
  <c r="AN46" i="3"/>
  <c r="AO46" i="3"/>
  <c r="AP46" i="3"/>
  <c r="AQ46" i="3"/>
  <c r="AL47" i="3"/>
  <c r="AM47" i="3"/>
  <c r="AN47" i="3"/>
  <c r="AO47" i="3"/>
  <c r="AP47" i="3"/>
  <c r="AQ47" i="3"/>
  <c r="AL48" i="3"/>
  <c r="AM48" i="3"/>
  <c r="AN48" i="3"/>
  <c r="AO48" i="3"/>
  <c r="AP48" i="3"/>
  <c r="AQ48" i="3"/>
  <c r="AL49" i="3"/>
  <c r="AM49" i="3"/>
  <c r="AN49" i="3"/>
  <c r="AO49" i="3"/>
  <c r="AP49" i="3"/>
  <c r="AQ49" i="3"/>
  <c r="AL50" i="3"/>
  <c r="AM50" i="3"/>
  <c r="AN50" i="3"/>
  <c r="AO50" i="3"/>
  <c r="AP50" i="3"/>
  <c r="AQ50" i="3"/>
  <c r="AL51" i="3"/>
  <c r="AM51" i="3"/>
  <c r="AN51" i="3"/>
  <c r="AO51" i="3"/>
  <c r="AP51" i="3"/>
  <c r="AQ51" i="3"/>
  <c r="AL52" i="3"/>
  <c r="AM52" i="3"/>
  <c r="AN52" i="3"/>
  <c r="AO52" i="3"/>
  <c r="AP52" i="3"/>
  <c r="AQ52" i="3"/>
  <c r="AL53" i="3"/>
  <c r="AM53" i="3"/>
  <c r="AN53" i="3"/>
  <c r="AO53" i="3"/>
  <c r="AP53" i="3"/>
  <c r="AQ53" i="3"/>
  <c r="AL54" i="3"/>
  <c r="AM54" i="3"/>
  <c r="AN54" i="3"/>
  <c r="AO54" i="3"/>
  <c r="AP54" i="3"/>
  <c r="AQ54" i="3"/>
  <c r="AL55" i="3"/>
  <c r="AM55" i="3"/>
  <c r="AN55" i="3"/>
  <c r="AO55" i="3"/>
  <c r="AP55" i="3"/>
  <c r="AQ55" i="3"/>
  <c r="AL56" i="3"/>
  <c r="AM56" i="3"/>
  <c r="AN56" i="3"/>
  <c r="AO56" i="3"/>
  <c r="AP56" i="3"/>
  <c r="AQ56" i="3"/>
  <c r="AL57" i="3"/>
  <c r="AM57" i="3"/>
  <c r="AN57" i="3"/>
  <c r="AO57" i="3"/>
  <c r="AP57" i="3"/>
  <c r="AQ57" i="3"/>
  <c r="AL58" i="3"/>
  <c r="AM58" i="3"/>
  <c r="AN58" i="3"/>
  <c r="AO58" i="3"/>
  <c r="AP58" i="3"/>
  <c r="AQ58" i="3"/>
  <c r="AL59" i="3"/>
  <c r="AM59" i="3"/>
  <c r="AN59" i="3"/>
  <c r="AO59" i="3"/>
  <c r="AP59" i="3"/>
  <c r="AQ59" i="3"/>
  <c r="AL60" i="3"/>
  <c r="AM60" i="3"/>
  <c r="AN60" i="3"/>
  <c r="AO60" i="3"/>
  <c r="AP60" i="3"/>
  <c r="AQ60" i="3"/>
  <c r="AL61" i="3"/>
  <c r="AM61" i="3"/>
  <c r="AN61" i="3"/>
  <c r="AO61" i="3"/>
  <c r="AP61" i="3"/>
  <c r="AQ61" i="3"/>
  <c r="AL62" i="3"/>
  <c r="AM62" i="3"/>
  <c r="AN62" i="3"/>
  <c r="AO62" i="3"/>
  <c r="AP62" i="3"/>
  <c r="AQ62" i="3"/>
  <c r="AL63" i="3"/>
  <c r="AM63" i="3"/>
  <c r="AN63" i="3"/>
  <c r="AO63" i="3"/>
  <c r="AP63" i="3"/>
  <c r="AQ63" i="3"/>
  <c r="AL64" i="3"/>
  <c r="AM64" i="3"/>
  <c r="AN64" i="3"/>
  <c r="AO64" i="3"/>
  <c r="AP64" i="3"/>
  <c r="AQ64" i="3"/>
  <c r="AL65" i="3"/>
  <c r="AM65" i="3"/>
  <c r="AN65" i="3"/>
  <c r="AO65" i="3"/>
  <c r="AP65" i="3"/>
  <c r="AQ65" i="3"/>
  <c r="AL66" i="3"/>
  <c r="AM66" i="3"/>
  <c r="AN66" i="3"/>
  <c r="AO66" i="3"/>
  <c r="AP66" i="3"/>
  <c r="AQ66" i="3"/>
  <c r="AL67" i="3"/>
  <c r="AM67" i="3"/>
  <c r="AN67" i="3"/>
  <c r="AO67" i="3"/>
  <c r="AP67" i="3"/>
  <c r="AQ67" i="3"/>
  <c r="AL68" i="3"/>
  <c r="AM68" i="3"/>
  <c r="AN68" i="3"/>
  <c r="AO68" i="3"/>
  <c r="AP68" i="3"/>
  <c r="AQ68" i="3"/>
  <c r="AL69" i="3"/>
  <c r="AM69" i="3"/>
  <c r="AN69" i="3"/>
  <c r="AO69" i="3"/>
  <c r="AP69" i="3"/>
  <c r="AQ69" i="3"/>
  <c r="AL70" i="3"/>
  <c r="AM70" i="3"/>
  <c r="AN70" i="3"/>
  <c r="AO70" i="3"/>
  <c r="AP70" i="3"/>
  <c r="AQ70" i="3"/>
  <c r="AL71" i="3"/>
  <c r="AM71" i="3"/>
  <c r="AN71" i="3"/>
  <c r="AO71" i="3"/>
  <c r="AP71" i="3"/>
  <c r="AQ71" i="3"/>
  <c r="AL72" i="3"/>
  <c r="AM72" i="3"/>
  <c r="AN72" i="3"/>
  <c r="AO72" i="3"/>
  <c r="AP72" i="3"/>
  <c r="AQ72" i="3"/>
  <c r="AL73" i="3"/>
  <c r="AM73" i="3"/>
  <c r="AN73" i="3"/>
  <c r="AO73" i="3"/>
  <c r="AP73" i="3"/>
  <c r="AQ73" i="3"/>
  <c r="AL74" i="3"/>
  <c r="AM74" i="3"/>
  <c r="AN74" i="3"/>
  <c r="AO74" i="3"/>
  <c r="AP74" i="3"/>
  <c r="AQ74" i="3"/>
  <c r="AL75" i="3"/>
  <c r="AM75" i="3"/>
  <c r="AN75" i="3"/>
  <c r="AO75" i="3"/>
  <c r="AP75" i="3"/>
  <c r="AQ75" i="3"/>
  <c r="AL76" i="3"/>
  <c r="AM76" i="3"/>
  <c r="AN76" i="3"/>
  <c r="AO76" i="3"/>
  <c r="AP76" i="3"/>
  <c r="AQ76" i="3"/>
  <c r="AL77" i="3"/>
  <c r="AM77" i="3"/>
  <c r="AN77" i="3"/>
  <c r="AO77" i="3"/>
  <c r="AP77" i="3"/>
  <c r="AQ77" i="3"/>
  <c r="AL78" i="3"/>
  <c r="AM78" i="3"/>
  <c r="AN78" i="3"/>
  <c r="AO78" i="3"/>
  <c r="AP78" i="3"/>
  <c r="AQ78" i="3"/>
  <c r="AL79" i="3"/>
  <c r="AM79" i="3"/>
  <c r="AN79" i="3"/>
  <c r="AO79" i="3"/>
  <c r="AP79" i="3"/>
  <c r="AQ79" i="3"/>
  <c r="AL80" i="3"/>
  <c r="AM80" i="3"/>
  <c r="AN80" i="3"/>
  <c r="AO80" i="3"/>
  <c r="AP80" i="3"/>
  <c r="AQ80" i="3"/>
  <c r="AL81" i="3"/>
  <c r="AM81" i="3"/>
  <c r="AN81" i="3"/>
  <c r="AO81" i="3"/>
  <c r="AP81" i="3"/>
  <c r="AQ81" i="3"/>
  <c r="AL82" i="3"/>
  <c r="AM82" i="3"/>
  <c r="AN82" i="3"/>
  <c r="AO82" i="3"/>
  <c r="AP82" i="3"/>
  <c r="AQ82" i="3"/>
  <c r="AL83" i="3"/>
  <c r="AM83" i="3"/>
  <c r="AN83" i="3"/>
  <c r="AO83" i="3"/>
  <c r="AP83" i="3"/>
  <c r="AQ83" i="3"/>
  <c r="AL84" i="3"/>
  <c r="AM84" i="3"/>
  <c r="AN84" i="3"/>
  <c r="AO84" i="3"/>
  <c r="AP84" i="3"/>
  <c r="AQ84" i="3"/>
  <c r="AL85" i="3"/>
  <c r="AM85" i="3"/>
  <c r="AN85" i="3"/>
  <c r="AO85" i="3"/>
  <c r="AP85" i="3"/>
  <c r="AQ85" i="3"/>
  <c r="AL86" i="3"/>
  <c r="AM86" i="3"/>
  <c r="AN86" i="3"/>
  <c r="AO86" i="3"/>
  <c r="AP86" i="3"/>
  <c r="AQ86" i="3"/>
  <c r="AL87" i="3"/>
  <c r="AM87" i="3"/>
  <c r="AN87" i="3"/>
  <c r="AO87" i="3"/>
  <c r="AP87" i="3"/>
  <c r="AQ87" i="3"/>
  <c r="AL88" i="3"/>
  <c r="AM88" i="3"/>
  <c r="AN88" i="3"/>
  <c r="AO88" i="3"/>
  <c r="AP88" i="3"/>
  <c r="AQ88" i="3"/>
  <c r="AL89" i="3"/>
  <c r="AM89" i="3"/>
  <c r="AN89" i="3"/>
  <c r="AO89" i="3"/>
  <c r="AP89" i="3"/>
  <c r="AQ89" i="3"/>
  <c r="AL90" i="3"/>
  <c r="AM90" i="3"/>
  <c r="AN90" i="3"/>
  <c r="AO90" i="3"/>
  <c r="AP90" i="3"/>
  <c r="AQ90" i="3"/>
  <c r="AL91" i="3"/>
  <c r="AM91" i="3"/>
  <c r="AN91" i="3"/>
  <c r="AO91" i="3"/>
  <c r="AP91" i="3"/>
  <c r="AQ91" i="3"/>
  <c r="AL92" i="3"/>
  <c r="AM92" i="3"/>
  <c r="AN92" i="3"/>
  <c r="AO92" i="3"/>
  <c r="AP92" i="3"/>
  <c r="AQ92" i="3"/>
  <c r="AL93" i="3"/>
  <c r="AM93" i="3"/>
  <c r="AN93" i="3"/>
  <c r="AO93" i="3"/>
  <c r="AP93" i="3"/>
  <c r="AQ93" i="3"/>
  <c r="AL94" i="3"/>
  <c r="AM94" i="3"/>
  <c r="AN94" i="3"/>
  <c r="AO94" i="3"/>
  <c r="AP94" i="3"/>
  <c r="AQ94" i="3"/>
  <c r="AL95" i="3"/>
  <c r="AM95" i="3"/>
  <c r="AN95" i="3"/>
  <c r="AO95" i="3"/>
  <c r="AP95" i="3"/>
  <c r="AQ95" i="3"/>
  <c r="AL96" i="3"/>
  <c r="AM96" i="3"/>
  <c r="AN96" i="3"/>
  <c r="AO96" i="3"/>
  <c r="AP96" i="3"/>
  <c r="AQ96" i="3"/>
  <c r="AL97" i="3"/>
  <c r="AM97" i="3"/>
  <c r="AN97" i="3"/>
  <c r="AO97" i="3"/>
  <c r="AP97" i="3"/>
  <c r="AQ97" i="3"/>
  <c r="AL98" i="3"/>
  <c r="AM98" i="3"/>
  <c r="AN98" i="3"/>
  <c r="AO98" i="3"/>
  <c r="AP98" i="3"/>
  <c r="AQ98" i="3"/>
  <c r="AL99" i="3"/>
  <c r="AM99" i="3"/>
  <c r="AN99" i="3"/>
  <c r="AO99" i="3"/>
  <c r="AP99" i="3"/>
  <c r="AQ99" i="3"/>
  <c r="AL100" i="3"/>
  <c r="AM100" i="3"/>
  <c r="AN100" i="3"/>
  <c r="AO100" i="3"/>
  <c r="AP100" i="3"/>
  <c r="AQ100" i="3"/>
  <c r="AL101" i="3"/>
  <c r="AM101" i="3"/>
  <c r="AN101" i="3"/>
  <c r="AO101" i="3"/>
  <c r="AP101" i="3"/>
  <c r="AQ101" i="3"/>
  <c r="AL102" i="3"/>
  <c r="AM102" i="3"/>
  <c r="AN102" i="3"/>
  <c r="AO102" i="3"/>
  <c r="AP102" i="3"/>
  <c r="AQ102" i="3"/>
  <c r="AL103" i="3"/>
  <c r="AM103" i="3"/>
  <c r="AN103" i="3"/>
  <c r="AO103" i="3"/>
  <c r="AP103" i="3"/>
  <c r="AQ103" i="3"/>
  <c r="AL104" i="3"/>
  <c r="AM104" i="3"/>
  <c r="AN104" i="3"/>
  <c r="AO104" i="3"/>
  <c r="AP104" i="3"/>
  <c r="AQ104" i="3"/>
  <c r="AL105" i="3"/>
  <c r="AM105" i="3"/>
  <c r="AN105" i="3"/>
  <c r="AO105" i="3"/>
  <c r="AP105" i="3"/>
  <c r="AQ105" i="3"/>
  <c r="AL106" i="3"/>
  <c r="AM106" i="3"/>
  <c r="AN106" i="3"/>
  <c r="AO106" i="3"/>
  <c r="AP106" i="3"/>
  <c r="AQ106" i="3"/>
  <c r="AL107" i="3"/>
  <c r="AM107" i="3"/>
  <c r="AN107" i="3"/>
  <c r="AO107" i="3"/>
  <c r="AP107" i="3"/>
  <c r="AQ107" i="3"/>
  <c r="AP8" i="3"/>
  <c r="AN8" i="3"/>
  <c r="AL8" i="3"/>
  <c r="AC21" i="5"/>
  <c r="AC22" i="5"/>
  <c r="AC23" i="5"/>
  <c r="AC24" i="5"/>
  <c r="AC25" i="5"/>
  <c r="AC26" i="5"/>
  <c r="AC27" i="5"/>
  <c r="AC28" i="5"/>
  <c r="AC29" i="5"/>
  <c r="AC30" i="5"/>
  <c r="AC31" i="5"/>
  <c r="AC32" i="5"/>
  <c r="AC33" i="5"/>
  <c r="AC34" i="5"/>
  <c r="AC35" i="5"/>
  <c r="AC36" i="5"/>
  <c r="AC8" i="5"/>
  <c r="AC9" i="5"/>
  <c r="AC10" i="5"/>
  <c r="AC11" i="5"/>
  <c r="AC12" i="5"/>
  <c r="AC13" i="5"/>
  <c r="AC14" i="5"/>
  <c r="AC15" i="5"/>
  <c r="AC16" i="5"/>
  <c r="AC17" i="5"/>
  <c r="AC18" i="5"/>
  <c r="AC19" i="5"/>
  <c r="AC20" i="5"/>
  <c r="AC7" i="5"/>
  <c r="V9" i="3"/>
  <c r="W9" i="3"/>
  <c r="Z9" i="3"/>
  <c r="AB9" i="3"/>
  <c r="AE9" i="3"/>
  <c r="AK9" i="3"/>
  <c r="V10" i="3"/>
  <c r="W10" i="3"/>
  <c r="Z10" i="3"/>
  <c r="AB10" i="3"/>
  <c r="AE10" i="3"/>
  <c r="AK10" i="3"/>
  <c r="V11" i="3"/>
  <c r="W11" i="3"/>
  <c r="Z11" i="3"/>
  <c r="AB11" i="3"/>
  <c r="AE11" i="3"/>
  <c r="AK11" i="3"/>
  <c r="V12" i="3"/>
  <c r="W12" i="3"/>
  <c r="Z12" i="3"/>
  <c r="AB12" i="3"/>
  <c r="AE12" i="3"/>
  <c r="AK12" i="3"/>
  <c r="V13" i="3"/>
  <c r="W13" i="3"/>
  <c r="Z13" i="3"/>
  <c r="AB13" i="3"/>
  <c r="AE13" i="3"/>
  <c r="AK13" i="3"/>
  <c r="V14" i="3"/>
  <c r="W14" i="3"/>
  <c r="Z14" i="3"/>
  <c r="AB14" i="3"/>
  <c r="AE14" i="3"/>
  <c r="AK14" i="3"/>
  <c r="V15" i="3"/>
  <c r="W15" i="3"/>
  <c r="Z15" i="3"/>
  <c r="AB15" i="3"/>
  <c r="AE15" i="3"/>
  <c r="AK15" i="3"/>
  <c r="V16" i="3"/>
  <c r="W16" i="3"/>
  <c r="Z16" i="3"/>
  <c r="AB16" i="3"/>
  <c r="AE16" i="3"/>
  <c r="AK16" i="3"/>
  <c r="V17" i="3"/>
  <c r="W17" i="3"/>
  <c r="Z17" i="3"/>
  <c r="AB17" i="3"/>
  <c r="AE17" i="3"/>
  <c r="AK17" i="3"/>
  <c r="V18" i="3"/>
  <c r="W18" i="3"/>
  <c r="Z18" i="3"/>
  <c r="AB18" i="3"/>
  <c r="AE18" i="3"/>
  <c r="AK18" i="3"/>
  <c r="V19" i="3"/>
  <c r="W19" i="3"/>
  <c r="Z19" i="3"/>
  <c r="AB19" i="3"/>
  <c r="AE19" i="3"/>
  <c r="AK19" i="3"/>
  <c r="V20" i="3"/>
  <c r="W20" i="3"/>
  <c r="Z20" i="3"/>
  <c r="AB20" i="3"/>
  <c r="AE20" i="3"/>
  <c r="AK20" i="3"/>
  <c r="V21" i="3"/>
  <c r="W21" i="3"/>
  <c r="Z21" i="3"/>
  <c r="AB21" i="3"/>
  <c r="AE21" i="3"/>
  <c r="AK21" i="3"/>
  <c r="V22" i="3"/>
  <c r="W22" i="3"/>
  <c r="Z22" i="3"/>
  <c r="AB22" i="3"/>
  <c r="AE22" i="3"/>
  <c r="AK22" i="3"/>
  <c r="V23" i="3"/>
  <c r="W23" i="3"/>
  <c r="Z23" i="3"/>
  <c r="AB23" i="3"/>
  <c r="AE23" i="3"/>
  <c r="AK23" i="3"/>
  <c r="V24" i="3"/>
  <c r="W24" i="3"/>
  <c r="Z24" i="3"/>
  <c r="AB24" i="3"/>
  <c r="AE24" i="3"/>
  <c r="AK24" i="3"/>
  <c r="V25" i="3"/>
  <c r="W25" i="3"/>
  <c r="Z25" i="3"/>
  <c r="AB25" i="3"/>
  <c r="AE25" i="3"/>
  <c r="AK25" i="3"/>
  <c r="V26" i="3"/>
  <c r="W26" i="3"/>
  <c r="Z26" i="3"/>
  <c r="AB26" i="3"/>
  <c r="AE26" i="3"/>
  <c r="AK26" i="3"/>
  <c r="V27" i="3"/>
  <c r="W27" i="3"/>
  <c r="Z27" i="3"/>
  <c r="AB27" i="3"/>
  <c r="AE27" i="3"/>
  <c r="AK27" i="3"/>
  <c r="V28" i="3"/>
  <c r="W28" i="3"/>
  <c r="Z28" i="3"/>
  <c r="AB28" i="3"/>
  <c r="AE28" i="3"/>
  <c r="AK28" i="3"/>
  <c r="V29" i="3"/>
  <c r="W29" i="3"/>
  <c r="Z29" i="3"/>
  <c r="AB29" i="3"/>
  <c r="AE29" i="3"/>
  <c r="AK29" i="3"/>
  <c r="V30" i="3"/>
  <c r="W30" i="3"/>
  <c r="Z30" i="3"/>
  <c r="AB30" i="3"/>
  <c r="AE30" i="3"/>
  <c r="AK30" i="3"/>
  <c r="V31" i="3"/>
  <c r="W31" i="3"/>
  <c r="Z31" i="3"/>
  <c r="AB31" i="3"/>
  <c r="AE31" i="3"/>
  <c r="AK31" i="3"/>
  <c r="V32" i="3"/>
  <c r="W32" i="3"/>
  <c r="Z32" i="3"/>
  <c r="AB32" i="3"/>
  <c r="AE32" i="3"/>
  <c r="AK32" i="3"/>
  <c r="V33" i="3"/>
  <c r="W33" i="3"/>
  <c r="Z33" i="3"/>
  <c r="AB33" i="3"/>
  <c r="AE33" i="3"/>
  <c r="AK33" i="3"/>
  <c r="V34" i="3"/>
  <c r="W34" i="3"/>
  <c r="Z34" i="3"/>
  <c r="AB34" i="3"/>
  <c r="AE34" i="3"/>
  <c r="AK34" i="3"/>
  <c r="V35" i="3"/>
  <c r="W35" i="3"/>
  <c r="Z35" i="3"/>
  <c r="AB35" i="3"/>
  <c r="AE35" i="3"/>
  <c r="AK35" i="3"/>
  <c r="V36" i="3"/>
  <c r="W36" i="3"/>
  <c r="Z36" i="3"/>
  <c r="AB36" i="3"/>
  <c r="AE36" i="3"/>
  <c r="AK36" i="3"/>
  <c r="V37" i="3"/>
  <c r="W37" i="3"/>
  <c r="Z37" i="3"/>
  <c r="AB37" i="3"/>
  <c r="AE37" i="3"/>
  <c r="AK37" i="3"/>
  <c r="V38" i="3"/>
  <c r="W38" i="3"/>
  <c r="Z38" i="3"/>
  <c r="AB38" i="3"/>
  <c r="AE38" i="3"/>
  <c r="AK38" i="3"/>
  <c r="V39" i="3"/>
  <c r="W39" i="3"/>
  <c r="Z39" i="3"/>
  <c r="AB39" i="3"/>
  <c r="AE39" i="3"/>
  <c r="AK39" i="3"/>
  <c r="V40" i="3"/>
  <c r="W40" i="3"/>
  <c r="Z40" i="3"/>
  <c r="AB40" i="3"/>
  <c r="AE40" i="3"/>
  <c r="AK40" i="3"/>
  <c r="V41" i="3"/>
  <c r="W41" i="3"/>
  <c r="Z41" i="3"/>
  <c r="AB41" i="3"/>
  <c r="AE41" i="3"/>
  <c r="AK41" i="3"/>
  <c r="V42" i="3"/>
  <c r="W42" i="3"/>
  <c r="Z42" i="3"/>
  <c r="AB42" i="3"/>
  <c r="AE42" i="3"/>
  <c r="AK42" i="3"/>
  <c r="V43" i="3"/>
  <c r="W43" i="3"/>
  <c r="Z43" i="3"/>
  <c r="AB43" i="3"/>
  <c r="AE43" i="3"/>
  <c r="AK43" i="3"/>
  <c r="V44" i="3"/>
  <c r="W44" i="3"/>
  <c r="Z44" i="3"/>
  <c r="AB44" i="3"/>
  <c r="AE44" i="3"/>
  <c r="AK44" i="3"/>
  <c r="V45" i="3"/>
  <c r="W45" i="3"/>
  <c r="Z45" i="3"/>
  <c r="AB45" i="3"/>
  <c r="AE45" i="3"/>
  <c r="AK45" i="3"/>
  <c r="V46" i="3"/>
  <c r="W46" i="3"/>
  <c r="Z46" i="3"/>
  <c r="AB46" i="3"/>
  <c r="AE46" i="3"/>
  <c r="AK46" i="3"/>
  <c r="V47" i="3"/>
  <c r="W47" i="3"/>
  <c r="Z47" i="3"/>
  <c r="AB47" i="3"/>
  <c r="AE47" i="3"/>
  <c r="AK47" i="3"/>
  <c r="V48" i="3"/>
  <c r="W48" i="3"/>
  <c r="Z48" i="3"/>
  <c r="AB48" i="3"/>
  <c r="AE48" i="3"/>
  <c r="AK48" i="3"/>
  <c r="V49" i="3"/>
  <c r="W49" i="3"/>
  <c r="Z49" i="3"/>
  <c r="AB49" i="3"/>
  <c r="AE49" i="3"/>
  <c r="AK49" i="3"/>
  <c r="V50" i="3"/>
  <c r="W50" i="3"/>
  <c r="Z50" i="3"/>
  <c r="AB50" i="3"/>
  <c r="AE50" i="3"/>
  <c r="AK50" i="3"/>
  <c r="V51" i="3"/>
  <c r="W51" i="3"/>
  <c r="Z51" i="3"/>
  <c r="AB51" i="3"/>
  <c r="AE51" i="3"/>
  <c r="AK51" i="3"/>
  <c r="V52" i="3"/>
  <c r="W52" i="3"/>
  <c r="Z52" i="3"/>
  <c r="AB52" i="3"/>
  <c r="AE52" i="3"/>
  <c r="AK52" i="3"/>
  <c r="V53" i="3"/>
  <c r="W53" i="3"/>
  <c r="Z53" i="3"/>
  <c r="AB53" i="3"/>
  <c r="AE53" i="3"/>
  <c r="AK53" i="3"/>
  <c r="V54" i="3"/>
  <c r="W54" i="3"/>
  <c r="Z54" i="3"/>
  <c r="AB54" i="3"/>
  <c r="AE54" i="3"/>
  <c r="AK54" i="3"/>
  <c r="V55" i="3"/>
  <c r="W55" i="3"/>
  <c r="Z55" i="3"/>
  <c r="AB55" i="3"/>
  <c r="AE55" i="3"/>
  <c r="AK55" i="3"/>
  <c r="V56" i="3"/>
  <c r="W56" i="3"/>
  <c r="Z56" i="3"/>
  <c r="AB56" i="3"/>
  <c r="AE56" i="3"/>
  <c r="AK56" i="3"/>
  <c r="V57" i="3"/>
  <c r="W57" i="3"/>
  <c r="Z57" i="3"/>
  <c r="AB57" i="3"/>
  <c r="AE57" i="3"/>
  <c r="AK57" i="3"/>
  <c r="V58" i="3"/>
  <c r="W58" i="3"/>
  <c r="Z58" i="3"/>
  <c r="AB58" i="3"/>
  <c r="AE58" i="3"/>
  <c r="AK58" i="3"/>
  <c r="V59" i="3"/>
  <c r="W59" i="3"/>
  <c r="Z59" i="3"/>
  <c r="AB59" i="3"/>
  <c r="AE59" i="3"/>
  <c r="AK59" i="3"/>
  <c r="V60" i="3"/>
  <c r="W60" i="3"/>
  <c r="Z60" i="3"/>
  <c r="AB60" i="3"/>
  <c r="AE60" i="3"/>
  <c r="AK60" i="3"/>
  <c r="V61" i="3"/>
  <c r="W61" i="3"/>
  <c r="Z61" i="3"/>
  <c r="AB61" i="3"/>
  <c r="AE61" i="3"/>
  <c r="AK61" i="3"/>
  <c r="V62" i="3"/>
  <c r="W62" i="3"/>
  <c r="Z62" i="3"/>
  <c r="AB62" i="3"/>
  <c r="AE62" i="3"/>
  <c r="AK62" i="3"/>
  <c r="V63" i="3"/>
  <c r="W63" i="3"/>
  <c r="Z63" i="3"/>
  <c r="AB63" i="3"/>
  <c r="AE63" i="3"/>
  <c r="AK63" i="3"/>
  <c r="V64" i="3"/>
  <c r="W64" i="3"/>
  <c r="Z64" i="3"/>
  <c r="AB64" i="3"/>
  <c r="AE64" i="3"/>
  <c r="AK64" i="3"/>
  <c r="V65" i="3"/>
  <c r="W65" i="3"/>
  <c r="Z65" i="3"/>
  <c r="AB65" i="3"/>
  <c r="AE65" i="3"/>
  <c r="AK65" i="3"/>
  <c r="V66" i="3"/>
  <c r="W66" i="3"/>
  <c r="Z66" i="3"/>
  <c r="AB66" i="3"/>
  <c r="AE66" i="3"/>
  <c r="AK66" i="3"/>
  <c r="V67" i="3"/>
  <c r="W67" i="3"/>
  <c r="Z67" i="3"/>
  <c r="AB67" i="3"/>
  <c r="AE67" i="3"/>
  <c r="AK67" i="3"/>
  <c r="V68" i="3"/>
  <c r="W68" i="3"/>
  <c r="Z68" i="3"/>
  <c r="AB68" i="3"/>
  <c r="AE68" i="3"/>
  <c r="AK68" i="3"/>
  <c r="V69" i="3"/>
  <c r="W69" i="3"/>
  <c r="Z69" i="3"/>
  <c r="AB69" i="3"/>
  <c r="AE69" i="3"/>
  <c r="AK69" i="3"/>
  <c r="V70" i="3"/>
  <c r="W70" i="3"/>
  <c r="Z70" i="3"/>
  <c r="AB70" i="3"/>
  <c r="AE70" i="3"/>
  <c r="AK70" i="3"/>
  <c r="V71" i="3"/>
  <c r="W71" i="3"/>
  <c r="Z71" i="3"/>
  <c r="AB71" i="3"/>
  <c r="AE71" i="3"/>
  <c r="AK71" i="3"/>
  <c r="V72" i="3"/>
  <c r="W72" i="3"/>
  <c r="Z72" i="3"/>
  <c r="AB72" i="3"/>
  <c r="AE72" i="3"/>
  <c r="AK72" i="3"/>
  <c r="V73" i="3"/>
  <c r="W73" i="3"/>
  <c r="Z73" i="3"/>
  <c r="AB73" i="3"/>
  <c r="AE73" i="3"/>
  <c r="AK73" i="3"/>
  <c r="V74" i="3"/>
  <c r="W74" i="3"/>
  <c r="Z74" i="3"/>
  <c r="AB74" i="3"/>
  <c r="AE74" i="3"/>
  <c r="AK74" i="3"/>
  <c r="V75" i="3"/>
  <c r="W75" i="3"/>
  <c r="Z75" i="3"/>
  <c r="AB75" i="3"/>
  <c r="AE75" i="3"/>
  <c r="AK75" i="3"/>
  <c r="V76" i="3"/>
  <c r="W76" i="3"/>
  <c r="Z76" i="3"/>
  <c r="AB76" i="3"/>
  <c r="AE76" i="3"/>
  <c r="AK76" i="3"/>
  <c r="V77" i="3"/>
  <c r="W77" i="3"/>
  <c r="Z77" i="3"/>
  <c r="AB77" i="3"/>
  <c r="AE77" i="3"/>
  <c r="AK77" i="3"/>
  <c r="V78" i="3"/>
  <c r="W78" i="3"/>
  <c r="Z78" i="3"/>
  <c r="AB78" i="3"/>
  <c r="AE78" i="3"/>
  <c r="AK78" i="3"/>
  <c r="V79" i="3"/>
  <c r="W79" i="3"/>
  <c r="Z79" i="3"/>
  <c r="AB79" i="3"/>
  <c r="AE79" i="3"/>
  <c r="AK79" i="3"/>
  <c r="V80" i="3"/>
  <c r="W80" i="3"/>
  <c r="Z80" i="3"/>
  <c r="AB80" i="3"/>
  <c r="AE80" i="3"/>
  <c r="AK80" i="3"/>
  <c r="V81" i="3"/>
  <c r="W81" i="3"/>
  <c r="Z81" i="3"/>
  <c r="AB81" i="3"/>
  <c r="AE81" i="3"/>
  <c r="AK81" i="3"/>
  <c r="V82" i="3"/>
  <c r="W82" i="3"/>
  <c r="Z82" i="3"/>
  <c r="AB82" i="3"/>
  <c r="AE82" i="3"/>
  <c r="AK82" i="3"/>
  <c r="V83" i="3"/>
  <c r="W83" i="3"/>
  <c r="Z83" i="3"/>
  <c r="AB83" i="3"/>
  <c r="AE83" i="3"/>
  <c r="AK83" i="3"/>
  <c r="V84" i="3"/>
  <c r="W84" i="3"/>
  <c r="Z84" i="3"/>
  <c r="AB84" i="3"/>
  <c r="AE84" i="3"/>
  <c r="AK84" i="3"/>
  <c r="V85" i="3"/>
  <c r="W85" i="3"/>
  <c r="Z85" i="3"/>
  <c r="AB85" i="3"/>
  <c r="AE85" i="3"/>
  <c r="AK85" i="3"/>
  <c r="V86" i="3"/>
  <c r="W86" i="3"/>
  <c r="Z86" i="3"/>
  <c r="AB86" i="3"/>
  <c r="AE86" i="3"/>
  <c r="AK86" i="3"/>
  <c r="V87" i="3"/>
  <c r="W87" i="3"/>
  <c r="Z87" i="3"/>
  <c r="AB87" i="3"/>
  <c r="AE87" i="3"/>
  <c r="AK87" i="3"/>
  <c r="V88" i="3"/>
  <c r="W88" i="3"/>
  <c r="Z88" i="3"/>
  <c r="AB88" i="3"/>
  <c r="AE88" i="3"/>
  <c r="AK88" i="3"/>
  <c r="V89" i="3"/>
  <c r="W89" i="3"/>
  <c r="Z89" i="3"/>
  <c r="AB89" i="3"/>
  <c r="AE89" i="3"/>
  <c r="AK89" i="3"/>
  <c r="V90" i="3"/>
  <c r="W90" i="3"/>
  <c r="Z90" i="3"/>
  <c r="AB90" i="3"/>
  <c r="AE90" i="3"/>
  <c r="AK90" i="3"/>
  <c r="V91" i="3"/>
  <c r="W91" i="3"/>
  <c r="Z91" i="3"/>
  <c r="AB91" i="3"/>
  <c r="AE91" i="3"/>
  <c r="AK91" i="3"/>
  <c r="V92" i="3"/>
  <c r="W92" i="3"/>
  <c r="Z92" i="3"/>
  <c r="AB92" i="3"/>
  <c r="AE92" i="3"/>
  <c r="AK92" i="3"/>
  <c r="V93" i="3"/>
  <c r="W93" i="3"/>
  <c r="Z93" i="3"/>
  <c r="AB93" i="3"/>
  <c r="AE93" i="3"/>
  <c r="AK93" i="3"/>
  <c r="V94" i="3"/>
  <c r="W94" i="3"/>
  <c r="Z94" i="3"/>
  <c r="AB94" i="3"/>
  <c r="AE94" i="3"/>
  <c r="AK94" i="3"/>
  <c r="V95" i="3"/>
  <c r="W95" i="3"/>
  <c r="Z95" i="3"/>
  <c r="AB95" i="3"/>
  <c r="AE95" i="3"/>
  <c r="AK95" i="3"/>
  <c r="V96" i="3"/>
  <c r="W96" i="3"/>
  <c r="Z96" i="3"/>
  <c r="AB96" i="3"/>
  <c r="AE96" i="3"/>
  <c r="AK96" i="3"/>
  <c r="V97" i="3"/>
  <c r="W97" i="3"/>
  <c r="Z97" i="3"/>
  <c r="AB97" i="3"/>
  <c r="AE97" i="3"/>
  <c r="AK97" i="3"/>
  <c r="V98" i="3"/>
  <c r="W98" i="3"/>
  <c r="Z98" i="3"/>
  <c r="AB98" i="3"/>
  <c r="AE98" i="3"/>
  <c r="AK98" i="3"/>
  <c r="V99" i="3"/>
  <c r="W99" i="3"/>
  <c r="Z99" i="3"/>
  <c r="AB99" i="3"/>
  <c r="AE99" i="3"/>
  <c r="AK99" i="3"/>
  <c r="V100" i="3"/>
  <c r="W100" i="3"/>
  <c r="Z100" i="3"/>
  <c r="AB100" i="3"/>
  <c r="AE100" i="3"/>
  <c r="AK100" i="3"/>
  <c r="V101" i="3"/>
  <c r="W101" i="3"/>
  <c r="Z101" i="3"/>
  <c r="AB101" i="3"/>
  <c r="AE101" i="3"/>
  <c r="AK101" i="3"/>
  <c r="V102" i="3"/>
  <c r="W102" i="3"/>
  <c r="Z102" i="3"/>
  <c r="AB102" i="3"/>
  <c r="AE102" i="3"/>
  <c r="AK102" i="3"/>
  <c r="V103" i="3"/>
  <c r="W103" i="3"/>
  <c r="Z103" i="3"/>
  <c r="AB103" i="3"/>
  <c r="AE103" i="3"/>
  <c r="AK103" i="3"/>
  <c r="V104" i="3"/>
  <c r="W104" i="3"/>
  <c r="Z104" i="3"/>
  <c r="AB104" i="3"/>
  <c r="AE104" i="3"/>
  <c r="AK104" i="3"/>
  <c r="V105" i="3"/>
  <c r="W105" i="3"/>
  <c r="Z105" i="3"/>
  <c r="AB105" i="3"/>
  <c r="AE105" i="3"/>
  <c r="AK105" i="3"/>
  <c r="V106" i="3"/>
  <c r="W106" i="3"/>
  <c r="Z106" i="3"/>
  <c r="AB106" i="3"/>
  <c r="AE106" i="3"/>
  <c r="AK106" i="3"/>
  <c r="V107" i="3"/>
  <c r="W107" i="3"/>
  <c r="Z107" i="3"/>
  <c r="AB107" i="3"/>
  <c r="AE107" i="3"/>
  <c r="AK107" i="3"/>
  <c r="AQ8" i="3"/>
  <c r="I8" i="3"/>
  <c r="AC8" i="3" s="1"/>
  <c r="AE8" i="3"/>
  <c r="AB8" i="3"/>
  <c r="Z8" i="3"/>
  <c r="W8" i="3"/>
  <c r="V8" i="3"/>
  <c r="AO8" i="3"/>
  <c r="AM8" i="3"/>
  <c r="AK8" i="3"/>
  <c r="P31" i="2"/>
  <c r="E27" i="2"/>
  <c r="E26" i="2"/>
  <c r="AA5" i="10"/>
  <c r="AB5" i="10"/>
  <c r="AA6" i="10"/>
  <c r="AB6" i="10"/>
  <c r="AA7" i="10"/>
  <c r="AB7" i="10"/>
  <c r="AA8" i="10"/>
  <c r="AB8" i="10"/>
  <c r="AA9" i="10"/>
  <c r="AB9" i="10"/>
  <c r="AA10" i="10"/>
  <c r="AB10" i="10"/>
  <c r="AA11" i="10"/>
  <c r="AB11" i="10"/>
  <c r="AA12" i="10"/>
  <c r="AB12" i="10"/>
  <c r="AA13" i="10"/>
  <c r="AB13" i="10"/>
  <c r="AA14" i="10"/>
  <c r="AB14" i="10"/>
  <c r="AA15" i="10"/>
  <c r="AB15" i="10"/>
  <c r="AA16" i="10"/>
  <c r="AB16" i="10"/>
  <c r="AA17" i="10"/>
  <c r="AB17" i="10"/>
  <c r="AA18" i="10"/>
  <c r="AB18" i="10"/>
  <c r="AA19" i="10"/>
  <c r="AB19" i="10"/>
  <c r="AA20" i="10"/>
  <c r="AB20" i="10"/>
  <c r="AA21" i="10"/>
  <c r="AB21" i="10"/>
  <c r="AA22" i="10"/>
  <c r="AB22" i="10"/>
  <c r="AA23" i="10"/>
  <c r="AB23" i="10"/>
  <c r="AA24" i="10"/>
  <c r="AB24" i="10"/>
  <c r="AA25" i="10"/>
  <c r="AB25" i="10"/>
  <c r="AA26" i="10"/>
  <c r="AB26" i="10"/>
  <c r="AA27" i="10"/>
  <c r="AB27" i="10"/>
  <c r="AA28" i="10"/>
  <c r="AB28" i="10"/>
  <c r="AA29" i="10"/>
  <c r="AB29" i="10"/>
  <c r="AA30" i="10"/>
  <c r="AB30" i="10"/>
  <c r="AA31" i="10"/>
  <c r="AB31" i="10"/>
  <c r="AA32" i="10"/>
  <c r="AB32" i="10"/>
  <c r="AA33" i="10"/>
  <c r="AB33" i="10"/>
  <c r="AB4" i="10"/>
  <c r="AA4" i="10"/>
  <c r="X5" i="10"/>
  <c r="X6" i="10"/>
  <c r="X7" i="10"/>
  <c r="X8" i="10"/>
  <c r="X9" i="10"/>
  <c r="X10" i="10"/>
  <c r="X11" i="10"/>
  <c r="X12" i="10"/>
  <c r="X13" i="10"/>
  <c r="X14" i="10"/>
  <c r="X15" i="10"/>
  <c r="X16" i="10"/>
  <c r="X17" i="10"/>
  <c r="X18" i="10"/>
  <c r="X19" i="10"/>
  <c r="X20" i="10"/>
  <c r="X21" i="10"/>
  <c r="X22" i="10"/>
  <c r="X23" i="10"/>
  <c r="X24" i="10"/>
  <c r="X25" i="10"/>
  <c r="X26" i="10"/>
  <c r="X27" i="10"/>
  <c r="X28" i="10"/>
  <c r="X29" i="10"/>
  <c r="X30" i="10"/>
  <c r="X31" i="10"/>
  <c r="X32" i="10"/>
  <c r="X33" i="10"/>
  <c r="X34" i="10"/>
  <c r="X35" i="10"/>
  <c r="X36" i="10"/>
  <c r="X37" i="10"/>
  <c r="X38" i="10"/>
  <c r="X39" i="10"/>
  <c r="X40" i="10"/>
  <c r="X41" i="10"/>
  <c r="X42" i="10"/>
  <c r="X43" i="10"/>
  <c r="X44" i="10"/>
  <c r="X45" i="10"/>
  <c r="X46" i="10"/>
  <c r="X47" i="10"/>
  <c r="X48" i="10"/>
  <c r="X49" i="10"/>
  <c r="X50" i="10"/>
  <c r="X51" i="10"/>
  <c r="X52" i="10"/>
  <c r="X53" i="10"/>
  <c r="X54" i="10"/>
  <c r="X55" i="10"/>
  <c r="X56" i="10"/>
  <c r="X57" i="10"/>
  <c r="X58" i="10"/>
  <c r="X59" i="10"/>
  <c r="X60" i="10"/>
  <c r="X61" i="10"/>
  <c r="X62" i="10"/>
  <c r="X63" i="10"/>
  <c r="X64" i="10"/>
  <c r="X65" i="10"/>
  <c r="X66" i="10"/>
  <c r="X67" i="10"/>
  <c r="X68" i="10"/>
  <c r="X69" i="10"/>
  <c r="X70" i="10"/>
  <c r="X71" i="10"/>
  <c r="X72" i="10"/>
  <c r="X73" i="10"/>
  <c r="X74" i="10"/>
  <c r="X75" i="10"/>
  <c r="X76" i="10"/>
  <c r="X77" i="10"/>
  <c r="X78" i="10"/>
  <c r="X79" i="10"/>
  <c r="X80" i="10"/>
  <c r="X81" i="10"/>
  <c r="X82" i="10"/>
  <c r="X83" i="10"/>
  <c r="X84" i="10"/>
  <c r="X85" i="10"/>
  <c r="X86" i="10"/>
  <c r="X87" i="10"/>
  <c r="X88" i="10"/>
  <c r="X89" i="10"/>
  <c r="X90" i="10"/>
  <c r="X91" i="10"/>
  <c r="X92" i="10"/>
  <c r="X93" i="10"/>
  <c r="X94" i="10"/>
  <c r="X95" i="10"/>
  <c r="X96" i="10"/>
  <c r="X97" i="10"/>
  <c r="X98" i="10"/>
  <c r="X99" i="10"/>
  <c r="X100" i="10"/>
  <c r="X101" i="10"/>
  <c r="X102" i="10"/>
  <c r="X103" i="10"/>
  <c r="X4" i="10"/>
  <c r="C3" i="10"/>
  <c r="C2" i="8"/>
  <c r="A2" i="6"/>
  <c r="B2" i="5"/>
  <c r="M2" i="5"/>
  <c r="B2" i="3"/>
  <c r="C2" i="2"/>
  <c r="R23" i="2"/>
  <c r="BN5" i="2" s="1"/>
  <c r="P23" i="2"/>
  <c r="BM5" i="2" s="1"/>
  <c r="N23" i="2"/>
  <c r="BL5" i="2" s="1"/>
  <c r="D23" i="2"/>
  <c r="BG5" i="2" s="1"/>
  <c r="B23" i="2"/>
  <c r="BF5" i="2" s="1"/>
  <c r="B8" i="5"/>
  <c r="AA8" i="5" s="1"/>
  <c r="B9" i="5"/>
  <c r="Y9" i="5" s="1"/>
  <c r="B10" i="5"/>
  <c r="Z10" i="5" s="1"/>
  <c r="B11" i="5"/>
  <c r="AA11" i="5" s="1"/>
  <c r="B12" i="5"/>
  <c r="Y12" i="5" s="1"/>
  <c r="B13" i="5"/>
  <c r="AA13" i="5" s="1"/>
  <c r="B14" i="5"/>
  <c r="U14" i="5" s="1"/>
  <c r="B15" i="5"/>
  <c r="AA15" i="5" s="1"/>
  <c r="B16" i="5"/>
  <c r="U16" i="5" s="1"/>
  <c r="B17" i="5"/>
  <c r="AA17" i="5" s="1"/>
  <c r="B18" i="5"/>
  <c r="Z18" i="5" s="1"/>
  <c r="B19" i="5"/>
  <c r="AA19" i="5" s="1"/>
  <c r="B20" i="5"/>
  <c r="U20" i="5" s="1"/>
  <c r="B21" i="5"/>
  <c r="AB21" i="5" s="1"/>
  <c r="B22" i="5"/>
  <c r="AA22" i="5" s="1"/>
  <c r="B23" i="5"/>
  <c r="Z23" i="5" s="1"/>
  <c r="B24" i="5"/>
  <c r="AB24" i="5" s="1"/>
  <c r="B25" i="5"/>
  <c r="AA25" i="5" s="1"/>
  <c r="B26" i="5"/>
  <c r="U26" i="5" s="1"/>
  <c r="B27" i="5"/>
  <c r="Y27" i="5" s="1"/>
  <c r="B28" i="5"/>
  <c r="U28" i="5" s="1"/>
  <c r="B29" i="5"/>
  <c r="AB29" i="5" s="1"/>
  <c r="B30" i="5"/>
  <c r="AA30" i="5" s="1"/>
  <c r="B31" i="5"/>
  <c r="AB31" i="5" s="1"/>
  <c r="B32" i="5"/>
  <c r="Z32" i="5" s="1"/>
  <c r="B33" i="5"/>
  <c r="Y33" i="5" s="1"/>
  <c r="B34" i="5"/>
  <c r="AA34" i="5" s="1"/>
  <c r="B35" i="5"/>
  <c r="AB35" i="5" s="1"/>
  <c r="B36" i="5"/>
  <c r="Y36" i="5" s="1"/>
  <c r="B7" i="5"/>
  <c r="Y7" i="5" s="1"/>
  <c r="E9" i="5"/>
  <c r="E10" i="5"/>
  <c r="E11" i="5"/>
  <c r="E12" i="5"/>
  <c r="E13" i="5"/>
  <c r="E14" i="5"/>
  <c r="E15" i="5"/>
  <c r="E16" i="5"/>
  <c r="E17" i="5"/>
  <c r="E18" i="5"/>
  <c r="E19" i="5"/>
  <c r="E20" i="5"/>
  <c r="E21" i="5"/>
  <c r="E22" i="5"/>
  <c r="E23" i="5"/>
  <c r="E24" i="5"/>
  <c r="E25" i="5"/>
  <c r="E26" i="5"/>
  <c r="E27" i="5"/>
  <c r="E28" i="5"/>
  <c r="E29" i="5"/>
  <c r="E30" i="5"/>
  <c r="E31" i="5"/>
  <c r="E32" i="5"/>
  <c r="E33" i="5"/>
  <c r="E34" i="5"/>
  <c r="E35" i="5"/>
  <c r="E36" i="5"/>
  <c r="E8" i="5"/>
  <c r="F6" i="6"/>
  <c r="AU21" i="6" s="1"/>
  <c r="C4" i="5"/>
  <c r="C4" i="3"/>
  <c r="P29" i="2"/>
  <c r="BV5" i="2" s="1"/>
  <c r="P28" i="2"/>
  <c r="BU5" i="2" s="1"/>
  <c r="R14" i="3"/>
  <c r="S14" i="3"/>
  <c r="R15" i="3"/>
  <c r="S15" i="3"/>
  <c r="R16" i="3"/>
  <c r="S16" i="3"/>
  <c r="R17" i="3"/>
  <c r="S17" i="3"/>
  <c r="R18" i="3"/>
  <c r="S18" i="3"/>
  <c r="R19" i="3"/>
  <c r="S19" i="3"/>
  <c r="R20" i="3"/>
  <c r="S20" i="3"/>
  <c r="R21" i="3"/>
  <c r="S21" i="3"/>
  <c r="R22" i="3"/>
  <c r="S22" i="3"/>
  <c r="R23" i="3"/>
  <c r="S23" i="3"/>
  <c r="R24" i="3"/>
  <c r="S24" i="3"/>
  <c r="R25" i="3"/>
  <c r="S25" i="3"/>
  <c r="R26" i="3"/>
  <c r="S26" i="3"/>
  <c r="R27" i="3"/>
  <c r="S27" i="3"/>
  <c r="R28" i="3"/>
  <c r="S28" i="3"/>
  <c r="R29" i="3"/>
  <c r="S29" i="3"/>
  <c r="R30" i="3"/>
  <c r="S30" i="3"/>
  <c r="R31" i="3"/>
  <c r="S31" i="3"/>
  <c r="R32" i="3"/>
  <c r="S32" i="3"/>
  <c r="R33" i="3"/>
  <c r="S33" i="3"/>
  <c r="R34" i="3"/>
  <c r="S34" i="3"/>
  <c r="R35" i="3"/>
  <c r="S35" i="3"/>
  <c r="R36" i="3"/>
  <c r="S36" i="3"/>
  <c r="R37" i="3"/>
  <c r="S37" i="3"/>
  <c r="R38" i="3"/>
  <c r="S38" i="3"/>
  <c r="R39" i="3"/>
  <c r="S39" i="3"/>
  <c r="R40" i="3"/>
  <c r="S40" i="3"/>
  <c r="R41" i="3"/>
  <c r="S41" i="3"/>
  <c r="R42" i="3"/>
  <c r="S42" i="3"/>
  <c r="R43" i="3"/>
  <c r="S43" i="3"/>
  <c r="R44" i="3"/>
  <c r="S44" i="3"/>
  <c r="R45" i="3"/>
  <c r="S45" i="3"/>
  <c r="R46" i="3"/>
  <c r="S46" i="3"/>
  <c r="R47" i="3"/>
  <c r="S47" i="3"/>
  <c r="R48" i="3"/>
  <c r="S48" i="3"/>
  <c r="R49" i="3"/>
  <c r="S49" i="3"/>
  <c r="R50" i="3"/>
  <c r="S50" i="3"/>
  <c r="R51" i="3"/>
  <c r="S51" i="3"/>
  <c r="R52" i="3"/>
  <c r="S52" i="3"/>
  <c r="R53" i="3"/>
  <c r="S53" i="3"/>
  <c r="R54" i="3"/>
  <c r="S54" i="3"/>
  <c r="R55" i="3"/>
  <c r="S55" i="3"/>
  <c r="R56" i="3"/>
  <c r="S56" i="3"/>
  <c r="R57" i="3"/>
  <c r="S57" i="3"/>
  <c r="R58" i="3"/>
  <c r="S58" i="3"/>
  <c r="R59" i="3"/>
  <c r="S59" i="3"/>
  <c r="R60" i="3"/>
  <c r="S60" i="3"/>
  <c r="R61" i="3"/>
  <c r="S61" i="3"/>
  <c r="R62" i="3"/>
  <c r="S62" i="3"/>
  <c r="R63" i="3"/>
  <c r="S63" i="3"/>
  <c r="R64" i="3"/>
  <c r="S64" i="3"/>
  <c r="R65" i="3"/>
  <c r="S65" i="3"/>
  <c r="R66" i="3"/>
  <c r="S66" i="3"/>
  <c r="R67" i="3"/>
  <c r="S67" i="3"/>
  <c r="R68" i="3"/>
  <c r="S68" i="3"/>
  <c r="R69" i="3"/>
  <c r="S69" i="3"/>
  <c r="R70" i="3"/>
  <c r="S70" i="3"/>
  <c r="R71" i="3"/>
  <c r="S71" i="3"/>
  <c r="R72" i="3"/>
  <c r="S72" i="3"/>
  <c r="R73" i="3"/>
  <c r="S73" i="3"/>
  <c r="R74" i="3"/>
  <c r="S74" i="3"/>
  <c r="R75" i="3"/>
  <c r="S75" i="3"/>
  <c r="R76" i="3"/>
  <c r="S76" i="3"/>
  <c r="R77" i="3"/>
  <c r="S77" i="3"/>
  <c r="R78" i="3"/>
  <c r="S78" i="3"/>
  <c r="R79" i="3"/>
  <c r="S79" i="3"/>
  <c r="R80" i="3"/>
  <c r="S80" i="3"/>
  <c r="R81" i="3"/>
  <c r="S81" i="3"/>
  <c r="R82" i="3"/>
  <c r="S82" i="3"/>
  <c r="R83" i="3"/>
  <c r="S83" i="3"/>
  <c r="R84" i="3"/>
  <c r="S84" i="3"/>
  <c r="R85" i="3"/>
  <c r="S85" i="3"/>
  <c r="R86" i="3"/>
  <c r="S86" i="3"/>
  <c r="R87" i="3"/>
  <c r="S87" i="3"/>
  <c r="R88" i="3"/>
  <c r="S88" i="3"/>
  <c r="R89" i="3"/>
  <c r="S89" i="3"/>
  <c r="R90" i="3"/>
  <c r="S90" i="3"/>
  <c r="R91" i="3"/>
  <c r="S91" i="3"/>
  <c r="R92" i="3"/>
  <c r="S92" i="3"/>
  <c r="R93" i="3"/>
  <c r="S93" i="3"/>
  <c r="R94" i="3"/>
  <c r="S94" i="3"/>
  <c r="R95" i="3"/>
  <c r="S95" i="3"/>
  <c r="R96" i="3"/>
  <c r="S96" i="3"/>
  <c r="R97" i="3"/>
  <c r="S97" i="3"/>
  <c r="R98" i="3"/>
  <c r="S98" i="3"/>
  <c r="R99" i="3"/>
  <c r="S99" i="3"/>
  <c r="R100" i="3"/>
  <c r="S100" i="3"/>
  <c r="R101" i="3"/>
  <c r="S101" i="3"/>
  <c r="R102" i="3"/>
  <c r="S102" i="3"/>
  <c r="R103" i="3"/>
  <c r="S103" i="3"/>
  <c r="R104" i="3"/>
  <c r="S104" i="3"/>
  <c r="R105" i="3"/>
  <c r="S105" i="3"/>
  <c r="R106" i="3"/>
  <c r="S106" i="3"/>
  <c r="R107" i="3"/>
  <c r="S107" i="3"/>
  <c r="R9" i="3"/>
  <c r="S9" i="3"/>
  <c r="R10" i="3"/>
  <c r="S10" i="3"/>
  <c r="R11" i="3"/>
  <c r="S11" i="3"/>
  <c r="R12" i="3"/>
  <c r="S12" i="3"/>
  <c r="R13" i="3"/>
  <c r="S13" i="3"/>
  <c r="S8" i="3"/>
  <c r="R8" i="3"/>
  <c r="P15" i="5"/>
  <c r="O15" i="5" s="1"/>
  <c r="AC12" i="10" s="1"/>
  <c r="P16" i="5"/>
  <c r="O16" i="5" s="1"/>
  <c r="AC13" i="10" s="1"/>
  <c r="P17" i="5"/>
  <c r="O17" i="5" s="1"/>
  <c r="AC14" i="10" s="1"/>
  <c r="P18" i="5"/>
  <c r="O18" i="5" s="1"/>
  <c r="AC15" i="10" s="1"/>
  <c r="P19" i="5"/>
  <c r="O19" i="5" s="1"/>
  <c r="AC16" i="10" s="1"/>
  <c r="P20" i="5"/>
  <c r="O20" i="5" s="1"/>
  <c r="AC17" i="10" s="1"/>
  <c r="P21" i="5"/>
  <c r="O21" i="5" s="1"/>
  <c r="AC18" i="10" s="1"/>
  <c r="P22" i="5"/>
  <c r="O22" i="5" s="1"/>
  <c r="AC19" i="10" s="1"/>
  <c r="P23" i="5"/>
  <c r="O23" i="5" s="1"/>
  <c r="AC20" i="10" s="1"/>
  <c r="P24" i="5"/>
  <c r="O24" i="5" s="1"/>
  <c r="AC21" i="10" s="1"/>
  <c r="P25" i="5"/>
  <c r="O25" i="5" s="1"/>
  <c r="AC22" i="10" s="1"/>
  <c r="P26" i="5"/>
  <c r="O26" i="5" s="1"/>
  <c r="AC23" i="10" s="1"/>
  <c r="P27" i="5"/>
  <c r="O27" i="5" s="1"/>
  <c r="AC24" i="10" s="1"/>
  <c r="P28" i="5"/>
  <c r="O28" i="5" s="1"/>
  <c r="AC25" i="10" s="1"/>
  <c r="P29" i="5"/>
  <c r="O29" i="5" s="1"/>
  <c r="AC26" i="10" s="1"/>
  <c r="P30" i="5"/>
  <c r="O30" i="5" s="1"/>
  <c r="AC27" i="10" s="1"/>
  <c r="P31" i="5"/>
  <c r="O31" i="5" s="1"/>
  <c r="AC28" i="10" s="1"/>
  <c r="P32" i="5"/>
  <c r="O32" i="5" s="1"/>
  <c r="AC29" i="10" s="1"/>
  <c r="P33" i="5"/>
  <c r="O33" i="5" s="1"/>
  <c r="AC30" i="10" s="1"/>
  <c r="P34" i="5"/>
  <c r="O34" i="5" s="1"/>
  <c r="AC31" i="10" s="1"/>
  <c r="P35" i="5"/>
  <c r="O35" i="5" s="1"/>
  <c r="AC32" i="10" s="1"/>
  <c r="P36" i="5"/>
  <c r="O36" i="5" s="1"/>
  <c r="AC33" i="10" s="1"/>
  <c r="I9" i="3"/>
  <c r="Q9" i="3" s="1"/>
  <c r="I10" i="3"/>
  <c r="AC10" i="3" s="1"/>
  <c r="I11" i="3"/>
  <c r="AC11" i="3" s="1"/>
  <c r="I12" i="3"/>
  <c r="Q12" i="3" s="1"/>
  <c r="I13" i="3"/>
  <c r="Q13" i="3" s="1"/>
  <c r="I14" i="3"/>
  <c r="AC14" i="3" s="1"/>
  <c r="I15" i="3"/>
  <c r="AC15" i="3" s="1"/>
  <c r="I16" i="3"/>
  <c r="Q16" i="3" s="1"/>
  <c r="I17" i="3"/>
  <c r="Q17" i="3" s="1"/>
  <c r="I18" i="3"/>
  <c r="Q18" i="3" s="1"/>
  <c r="I19" i="3"/>
  <c r="Q19" i="3" s="1"/>
  <c r="I20" i="3"/>
  <c r="Q20" i="3" s="1"/>
  <c r="I21" i="3"/>
  <c r="Q21" i="3" s="1"/>
  <c r="I22" i="3"/>
  <c r="Q22" i="3" s="1"/>
  <c r="I23" i="3"/>
  <c r="AC23" i="3" s="1"/>
  <c r="I24" i="3"/>
  <c r="AC24" i="3" s="1"/>
  <c r="I25" i="3"/>
  <c r="Q25" i="3" s="1"/>
  <c r="I26" i="3"/>
  <c r="Q26" i="3" s="1"/>
  <c r="I27" i="3"/>
  <c r="AC27" i="3" s="1"/>
  <c r="I28" i="3"/>
  <c r="Q28" i="3" s="1"/>
  <c r="I29" i="3"/>
  <c r="AC29" i="3" s="1"/>
  <c r="I30" i="3"/>
  <c r="AC30" i="3" s="1"/>
  <c r="I31" i="3"/>
  <c r="AC31" i="3" s="1"/>
  <c r="I32" i="3"/>
  <c r="AC32" i="3" s="1"/>
  <c r="I33" i="3"/>
  <c r="Q33" i="3" s="1"/>
  <c r="I34" i="3"/>
  <c r="AC34" i="3" s="1"/>
  <c r="I35" i="3"/>
  <c r="Q35" i="3" s="1"/>
  <c r="I36" i="3"/>
  <c r="AC36" i="3" s="1"/>
  <c r="I37" i="3"/>
  <c r="Q37" i="3" s="1"/>
  <c r="I38" i="3"/>
  <c r="Q38" i="3" s="1"/>
  <c r="I39" i="3"/>
  <c r="AC39" i="3" s="1"/>
  <c r="I40" i="3"/>
  <c r="Q40" i="3" s="1"/>
  <c r="I41" i="3"/>
  <c r="Q41" i="3" s="1"/>
  <c r="I42" i="3"/>
  <c r="AC42" i="3" s="1"/>
  <c r="I43" i="3"/>
  <c r="AC43" i="3" s="1"/>
  <c r="I44" i="3"/>
  <c r="Q44" i="3" s="1"/>
  <c r="I45" i="3"/>
  <c r="Q45" i="3" s="1"/>
  <c r="I46" i="3"/>
  <c r="Q46" i="3" s="1"/>
  <c r="I47" i="3"/>
  <c r="AC47" i="3" s="1"/>
  <c r="I48" i="3"/>
  <c r="Q48" i="3" s="1"/>
  <c r="I49" i="3"/>
  <c r="AC49" i="3" s="1"/>
  <c r="I50" i="3"/>
  <c r="AC50" i="3" s="1"/>
  <c r="I51" i="3"/>
  <c r="Q51" i="3" s="1"/>
  <c r="I52" i="3"/>
  <c r="Q52" i="3" s="1"/>
  <c r="I53" i="3"/>
  <c r="AC53" i="3" s="1"/>
  <c r="I54" i="3"/>
  <c r="AC54" i="3" s="1"/>
  <c r="I55" i="3"/>
  <c r="Q55" i="3" s="1"/>
  <c r="I56" i="3"/>
  <c r="Q56" i="3" s="1"/>
  <c r="I57" i="3"/>
  <c r="Q57" i="3" s="1"/>
  <c r="I58" i="3"/>
  <c r="AC58" i="3" s="1"/>
  <c r="I59" i="3"/>
  <c r="AC59" i="3" s="1"/>
  <c r="I60" i="3"/>
  <c r="AC60" i="3" s="1"/>
  <c r="I61" i="3"/>
  <c r="Q61" i="3" s="1"/>
  <c r="I62" i="3"/>
  <c r="AC62" i="3" s="1"/>
  <c r="I63" i="3"/>
  <c r="AC63" i="3" s="1"/>
  <c r="I64" i="3"/>
  <c r="AC64" i="3" s="1"/>
  <c r="I65" i="3"/>
  <c r="AC65" i="3" s="1"/>
  <c r="I66" i="3"/>
  <c r="Q66" i="3" s="1"/>
  <c r="I67" i="3"/>
  <c r="Q67" i="3" s="1"/>
  <c r="I68" i="3"/>
  <c r="Q68" i="3" s="1"/>
  <c r="I69" i="3"/>
  <c r="Q69" i="3" s="1"/>
  <c r="I70" i="3"/>
  <c r="AC70" i="3" s="1"/>
  <c r="I71" i="3"/>
  <c r="AC71" i="3" s="1"/>
  <c r="I72" i="3"/>
  <c r="Q72" i="3" s="1"/>
  <c r="I73" i="3"/>
  <c r="Q73" i="3" s="1"/>
  <c r="I74" i="3"/>
  <c r="AC74" i="3" s="1"/>
  <c r="I75" i="3"/>
  <c r="AC75" i="3" s="1"/>
  <c r="I76" i="3"/>
  <c r="AC76" i="3" s="1"/>
  <c r="I77" i="3"/>
  <c r="AC77" i="3" s="1"/>
  <c r="I78" i="3"/>
  <c r="Q78" i="3" s="1"/>
  <c r="I79" i="3"/>
  <c r="Q79" i="3" s="1"/>
  <c r="I80" i="3"/>
  <c r="Q80" i="3" s="1"/>
  <c r="I81" i="3"/>
  <c r="Q81" i="3" s="1"/>
  <c r="I82" i="3"/>
  <c r="Q82" i="3" s="1"/>
  <c r="I83" i="3"/>
  <c r="AC83" i="3" s="1"/>
  <c r="I84" i="3"/>
  <c r="Q84" i="3" s="1"/>
  <c r="I85" i="3"/>
  <c r="Q85" i="3" s="1"/>
  <c r="I86" i="3"/>
  <c r="Q86" i="3" s="1"/>
  <c r="I87" i="3"/>
  <c r="AC87" i="3" s="1"/>
  <c r="I88" i="3"/>
  <c r="Q88" i="3" s="1"/>
  <c r="I89" i="3"/>
  <c r="Q89" i="3" s="1"/>
  <c r="I90" i="3"/>
  <c r="Q90" i="3" s="1"/>
  <c r="I91" i="3"/>
  <c r="AC91" i="3" s="1"/>
  <c r="I92" i="3"/>
  <c r="AC92" i="3" s="1"/>
  <c r="I93" i="3"/>
  <c r="AC93" i="3" s="1"/>
  <c r="I94" i="3"/>
  <c r="AC94" i="3" s="1"/>
  <c r="I95" i="3"/>
  <c r="AC95" i="3" s="1"/>
  <c r="I96" i="3"/>
  <c r="AC96" i="3" s="1"/>
  <c r="I97" i="3"/>
  <c r="Q97" i="3" s="1"/>
  <c r="I98" i="3"/>
  <c r="Q98" i="3" s="1"/>
  <c r="I99" i="3"/>
  <c r="Q99" i="3" s="1"/>
  <c r="I100" i="3"/>
  <c r="Q100" i="3" s="1"/>
  <c r="I101" i="3"/>
  <c r="AC101" i="3" s="1"/>
  <c r="I102" i="3"/>
  <c r="Q102" i="3" s="1"/>
  <c r="I103" i="3"/>
  <c r="Q103" i="3" s="1"/>
  <c r="I104" i="3"/>
  <c r="AC104" i="3" s="1"/>
  <c r="I105" i="3"/>
  <c r="Q105" i="3" s="1"/>
  <c r="I106" i="3"/>
  <c r="Q106" i="3" s="1"/>
  <c r="I107" i="3"/>
  <c r="AC107" i="3" s="1"/>
  <c r="P11" i="5"/>
  <c r="O11" i="5" s="1"/>
  <c r="AC8" i="10" s="1"/>
  <c r="AC26" i="3"/>
  <c r="P8" i="5"/>
  <c r="O8" i="5" s="1"/>
  <c r="AC5" i="10" s="1"/>
  <c r="P9" i="5"/>
  <c r="O9" i="5" s="1"/>
  <c r="AC6" i="10" s="1"/>
  <c r="P10" i="5"/>
  <c r="O10" i="5" s="1"/>
  <c r="AC7" i="10" s="1"/>
  <c r="P7" i="5"/>
  <c r="O7" i="5" s="1"/>
  <c r="AC4" i="10" s="1"/>
  <c r="P14" i="5"/>
  <c r="O14" i="5" s="1"/>
  <c r="AC11" i="10" s="1"/>
  <c r="P13" i="5"/>
  <c r="O13" i="5" s="1"/>
  <c r="AC10" i="10" s="1"/>
  <c r="P12" i="5"/>
  <c r="O12" i="5" s="1"/>
  <c r="AC9" i="10" s="1"/>
  <c r="AC12" i="3"/>
  <c r="Q71" i="3" l="1"/>
  <c r="Z9" i="5"/>
  <c r="Y19" i="5"/>
  <c r="AB14" i="5"/>
  <c r="AA24" i="5"/>
  <c r="Z14" i="5"/>
  <c r="Y14" i="5"/>
  <c r="AA14" i="5"/>
  <c r="AA18" i="5"/>
  <c r="Q14" i="3"/>
  <c r="AB18" i="5"/>
  <c r="AB15" i="5"/>
  <c r="U19" i="5"/>
  <c r="U18" i="5"/>
  <c r="Y34" i="5"/>
  <c r="AC105" i="3"/>
  <c r="AC82" i="3"/>
  <c r="AC45" i="3"/>
  <c r="Q59" i="3"/>
  <c r="Q29" i="3"/>
  <c r="Q83" i="3"/>
  <c r="AC38" i="3"/>
  <c r="AC89" i="3"/>
  <c r="Q43" i="3"/>
  <c r="Q50" i="3"/>
  <c r="Q91" i="3"/>
  <c r="AC88" i="3"/>
  <c r="Q94" i="3"/>
  <c r="AC80" i="3"/>
  <c r="AC90" i="3"/>
  <c r="AC19" i="3"/>
  <c r="Y18" i="5"/>
  <c r="Z24" i="5"/>
  <c r="U31" i="5"/>
  <c r="Z21" i="5"/>
  <c r="AB16" i="5"/>
  <c r="AA27" i="5"/>
  <c r="Z19" i="5"/>
  <c r="AB27" i="5"/>
  <c r="U21" i="5"/>
  <c r="AB30" i="5"/>
  <c r="Y24" i="5"/>
  <c r="Z27" i="5"/>
  <c r="Z16" i="5"/>
  <c r="AA21" i="5"/>
  <c r="AA26" i="5"/>
  <c r="AB7" i="5"/>
  <c r="U24" i="5"/>
  <c r="U23" i="5"/>
  <c r="AA12" i="5"/>
  <c r="Y25" i="5"/>
  <c r="Z30" i="5"/>
  <c r="Z12" i="5"/>
  <c r="AA7" i="5"/>
  <c r="Y28" i="5"/>
  <c r="U7" i="5"/>
  <c r="AA28" i="5"/>
  <c r="Y30" i="5"/>
  <c r="AB12" i="5"/>
  <c r="Z7" i="5"/>
  <c r="U30" i="5"/>
  <c r="Y11" i="5"/>
  <c r="AB33" i="5"/>
  <c r="Z28" i="5"/>
  <c r="AA16" i="5"/>
  <c r="Z26" i="5"/>
  <c r="Z33" i="5"/>
  <c r="AB10" i="5"/>
  <c r="AB26" i="5"/>
  <c r="Y21" i="5"/>
  <c r="AB8" i="5"/>
  <c r="U33" i="5"/>
  <c r="Y35" i="5"/>
  <c r="U12" i="5"/>
  <c r="AB11" i="5"/>
  <c r="Z20" i="5"/>
  <c r="AA10" i="5"/>
  <c r="Y23" i="5"/>
  <c r="AA31" i="5"/>
  <c r="U32" i="5"/>
  <c r="AB9" i="5"/>
  <c r="U22" i="5"/>
  <c r="U11" i="5"/>
  <c r="Q42" i="3"/>
  <c r="Q53" i="3"/>
  <c r="Q92" i="3"/>
  <c r="AC57" i="3"/>
  <c r="AC78" i="3"/>
  <c r="Q23" i="3"/>
  <c r="Q93" i="3"/>
  <c r="Q10" i="3"/>
  <c r="AC41" i="3"/>
  <c r="AC55" i="3"/>
  <c r="Q27" i="3"/>
  <c r="AC9" i="3"/>
  <c r="AU27" i="6"/>
  <c r="AU28" i="6"/>
  <c r="AU26" i="6"/>
  <c r="AU22" i="6"/>
  <c r="AC46" i="3"/>
  <c r="AB28" i="5"/>
  <c r="AU30" i="6"/>
  <c r="AC48" i="3"/>
  <c r="AA32" i="5"/>
  <c r="U36" i="5"/>
  <c r="AU29" i="6"/>
  <c r="Q32" i="3"/>
  <c r="Y32" i="5"/>
  <c r="Z36" i="5"/>
  <c r="Y17" i="5"/>
  <c r="AC25" i="3"/>
  <c r="T23" i="2"/>
  <c r="BR5" i="2" s="1"/>
  <c r="AC35" i="3"/>
  <c r="AU25" i="6"/>
  <c r="AA36" i="5"/>
  <c r="AB32" i="5"/>
  <c r="Z13" i="5"/>
  <c r="AB23" i="5"/>
  <c r="Z31" i="5"/>
  <c r="AB25" i="5"/>
  <c r="Z34" i="5"/>
  <c r="AU24" i="6"/>
  <c r="AC18" i="3"/>
  <c r="Q107" i="3"/>
  <c r="AC17" i="3"/>
  <c r="Y10" i="5"/>
  <c r="Y29" i="5"/>
  <c r="J23" i="2"/>
  <c r="BJ5" i="2" s="1"/>
  <c r="Y16" i="5"/>
  <c r="AA23" i="5"/>
  <c r="U17" i="5"/>
  <c r="Z17" i="5"/>
  <c r="AU23" i="6"/>
  <c r="AC73" i="3"/>
  <c r="Q87" i="3"/>
  <c r="Q77" i="3"/>
  <c r="Q64" i="3"/>
  <c r="U10" i="5"/>
  <c r="AA20" i="5"/>
  <c r="Y31" i="5"/>
  <c r="AA35" i="5"/>
  <c r="Y26" i="5"/>
  <c r="Q36" i="3"/>
  <c r="AC40" i="3"/>
  <c r="AC16" i="3"/>
  <c r="H23" i="2"/>
  <c r="BI5" i="2" s="1"/>
  <c r="AB36" i="5"/>
  <c r="AC84" i="3"/>
  <c r="AB17" i="5"/>
  <c r="AC68" i="3"/>
  <c r="AB13" i="5"/>
  <c r="AC28" i="3"/>
  <c r="AC97" i="3"/>
  <c r="Q75" i="3"/>
  <c r="U27" i="5"/>
  <c r="AC61" i="3"/>
  <c r="F23" i="2"/>
  <c r="F7" i="6" s="1"/>
  <c r="N7" i="6" s="1"/>
  <c r="B17" i="6" s="1"/>
  <c r="Q96" i="3"/>
  <c r="AC13" i="3"/>
  <c r="AC72" i="3"/>
  <c r="AC99" i="3"/>
  <c r="AC37" i="3"/>
  <c r="Q95" i="3"/>
  <c r="AC106" i="3"/>
  <c r="AC69" i="3"/>
  <c r="Q30" i="3"/>
  <c r="Q76" i="3"/>
  <c r="Q65" i="3"/>
  <c r="Q15" i="3"/>
  <c r="Q104" i="3"/>
  <c r="Q34" i="3"/>
  <c r="Q24" i="3"/>
  <c r="Q74" i="3"/>
  <c r="Q63" i="3"/>
  <c r="Q101" i="3"/>
  <c r="AC52" i="3"/>
  <c r="Q62" i="3"/>
  <c r="Q11" i="3"/>
  <c r="AC81" i="3"/>
  <c r="Q58" i="3"/>
  <c r="Q39" i="3"/>
  <c r="AC20" i="3"/>
  <c r="AC22" i="3"/>
  <c r="Q8" i="3"/>
  <c r="Q49" i="3"/>
  <c r="Q31" i="3"/>
  <c r="U34" i="5"/>
  <c r="AB19" i="5"/>
  <c r="AC67" i="3"/>
  <c r="Y15" i="5"/>
  <c r="AC79" i="3"/>
  <c r="Q70" i="3"/>
  <c r="AC98" i="3"/>
  <c r="AC66" i="3"/>
  <c r="AC85" i="3"/>
  <c r="AA33" i="5"/>
  <c r="Z11" i="5"/>
  <c r="AB34" i="5"/>
  <c r="AC100" i="3"/>
  <c r="Q47" i="3"/>
  <c r="Z25" i="5"/>
  <c r="U8" i="5"/>
  <c r="Z35" i="5"/>
  <c r="U25" i="5"/>
  <c r="AA29" i="5"/>
  <c r="Z15" i="5"/>
  <c r="AC44" i="3"/>
  <c r="AC56" i="3"/>
  <c r="Q54" i="3"/>
  <c r="AC86" i="3"/>
  <c r="AC21" i="3"/>
  <c r="AA9" i="5"/>
  <c r="U35" i="5"/>
  <c r="AC51" i="3"/>
  <c r="Z8" i="5"/>
  <c r="U9" i="5"/>
  <c r="Y22" i="5"/>
  <c r="Z29" i="5"/>
  <c r="Y8" i="5"/>
  <c r="Y13" i="5"/>
  <c r="Y20" i="5"/>
  <c r="U15" i="5"/>
  <c r="AC33" i="3"/>
  <c r="AC102" i="3"/>
  <c r="Z22" i="5"/>
  <c r="U29" i="5"/>
  <c r="AB22" i="5"/>
  <c r="U13" i="5"/>
  <c r="AB20" i="5"/>
  <c r="Q60" i="3"/>
  <c r="AC103" i="3"/>
  <c r="J27" i="2" l="1"/>
  <c r="P27" i="2" s="1"/>
  <c r="BT5" i="2" s="1"/>
  <c r="L23" i="2"/>
  <c r="BK5" i="2" s="1"/>
  <c r="BH5" i="2"/>
  <c r="J26" i="2" l="1"/>
  <c r="P26" i="2" s="1"/>
  <c r="BS5" i="2" s="1"/>
  <c r="P30" i="2" l="1"/>
</calcChain>
</file>

<file path=xl/sharedStrings.xml><?xml version="1.0" encoding="utf-8"?>
<sst xmlns="http://schemas.openxmlformats.org/spreadsheetml/2006/main" count="627" uniqueCount="396">
  <si>
    <t>年齢区分</t>
    <rPh sb="0" eb="2">
      <t>ネンレイ</t>
    </rPh>
    <rPh sb="2" eb="4">
      <t>クブン</t>
    </rPh>
    <phoneticPr fontId="2"/>
  </si>
  <si>
    <t>リレー種目</t>
    <rPh sb="3" eb="5">
      <t>シュモク</t>
    </rPh>
    <phoneticPr fontId="2"/>
  </si>
  <si>
    <t>個人種目</t>
    <rPh sb="0" eb="2">
      <t>コジン</t>
    </rPh>
    <rPh sb="2" eb="4">
      <t>シュモク</t>
    </rPh>
    <phoneticPr fontId="2"/>
  </si>
  <si>
    <t>プログラム</t>
    <phoneticPr fontId="2"/>
  </si>
  <si>
    <t>チーム名</t>
    <rPh sb="3" eb="4">
      <t>メイ</t>
    </rPh>
    <phoneticPr fontId="2"/>
  </si>
  <si>
    <t>チーム略称名</t>
    <rPh sb="3" eb="5">
      <t>リャクショウ</t>
    </rPh>
    <rPh sb="5" eb="6">
      <t>メイ</t>
    </rPh>
    <phoneticPr fontId="2"/>
  </si>
  <si>
    <t>チーム代表者名</t>
    <rPh sb="3" eb="6">
      <t>ダイヒョウシャ</t>
    </rPh>
    <rPh sb="6" eb="7">
      <t>メイ</t>
    </rPh>
    <phoneticPr fontId="2"/>
  </si>
  <si>
    <t>チーム責任者名</t>
    <rPh sb="3" eb="6">
      <t>セキニンシャ</t>
    </rPh>
    <rPh sb="6" eb="7">
      <t>メイ</t>
    </rPh>
    <phoneticPr fontId="2"/>
  </si>
  <si>
    <r>
      <t xml:space="preserve">大会当日の
</t>
    </r>
    <r>
      <rPr>
        <b/>
        <sz val="10"/>
        <rFont val="ＭＳ Ｐゴシック"/>
        <family val="3"/>
        <charset val="128"/>
      </rPr>
      <t>チーム責任者名</t>
    </r>
    <rPh sb="0" eb="2">
      <t>タイカイ</t>
    </rPh>
    <rPh sb="2" eb="4">
      <t>トウジツ</t>
    </rPh>
    <phoneticPr fontId="2"/>
  </si>
  <si>
    <t>申込責任者</t>
    <rPh sb="0" eb="2">
      <t>モウシコミ</t>
    </rPh>
    <rPh sb="2" eb="5">
      <t>セキニンシャ</t>
    </rPh>
    <phoneticPr fontId="2"/>
  </si>
  <si>
    <t>携帯電話</t>
    <rPh sb="0" eb="2">
      <t>ケイタイ</t>
    </rPh>
    <rPh sb="2" eb="4">
      <t>デンワ</t>
    </rPh>
    <phoneticPr fontId="2"/>
  </si>
  <si>
    <t>住　所</t>
    <rPh sb="0" eb="1">
      <t>ジュウ</t>
    </rPh>
    <rPh sb="2" eb="3">
      <t>ショ</t>
    </rPh>
    <phoneticPr fontId="2"/>
  </si>
  <si>
    <t>【申込金一覧表】</t>
    <rPh sb="1" eb="3">
      <t>モウシコミ</t>
    </rPh>
    <rPh sb="3" eb="4">
      <t>キン</t>
    </rPh>
    <rPh sb="4" eb="6">
      <t>イチラン</t>
    </rPh>
    <rPh sb="6" eb="7">
      <t>ヒョウ</t>
    </rPh>
    <phoneticPr fontId="2"/>
  </si>
  <si>
    <t>合計</t>
    <rPh sb="0" eb="2">
      <t>ゴウケイ</t>
    </rPh>
    <phoneticPr fontId="2"/>
  </si>
  <si>
    <t>弁　当</t>
    <rPh sb="0" eb="1">
      <t>ベン</t>
    </rPh>
    <rPh sb="2" eb="3">
      <t>トウ</t>
    </rPh>
    <phoneticPr fontId="2"/>
  </si>
  <si>
    <t>【参加申込内訳一覧表】</t>
    <rPh sb="1" eb="3">
      <t>サンカ</t>
    </rPh>
    <rPh sb="3" eb="5">
      <t>モウシコミ</t>
    </rPh>
    <rPh sb="5" eb="7">
      <t>ウチワケ</t>
    </rPh>
    <rPh sb="7" eb="9">
      <t>イチラン</t>
    </rPh>
    <rPh sb="9" eb="10">
      <t>ヒョウ</t>
    </rPh>
    <phoneticPr fontId="2"/>
  </si>
  <si>
    <t>参加者数</t>
    <rPh sb="0" eb="2">
      <t>サンカ</t>
    </rPh>
    <rPh sb="2" eb="3">
      <t>シャ</t>
    </rPh>
    <rPh sb="3" eb="4">
      <t>スウ</t>
    </rPh>
    <phoneticPr fontId="2"/>
  </si>
  <si>
    <t>男子</t>
    <rPh sb="0" eb="2">
      <t>ダンシ</t>
    </rPh>
    <phoneticPr fontId="2"/>
  </si>
  <si>
    <t>女子</t>
    <rPh sb="0" eb="2">
      <t>ジョシ</t>
    </rPh>
    <phoneticPr fontId="2"/>
  </si>
  <si>
    <t>個人参加種目数</t>
    <rPh sb="0" eb="2">
      <t>コジン</t>
    </rPh>
    <rPh sb="2" eb="4">
      <t>サンカ</t>
    </rPh>
    <rPh sb="4" eb="6">
      <t>シュモク</t>
    </rPh>
    <rPh sb="6" eb="7">
      <t>スウ</t>
    </rPh>
    <phoneticPr fontId="2"/>
  </si>
  <si>
    <t>種目</t>
    <rPh sb="0" eb="2">
      <t>シュモク</t>
    </rPh>
    <phoneticPr fontId="2"/>
  </si>
  <si>
    <t>リレー参加種目数</t>
    <rPh sb="3" eb="5">
      <t>サンカ</t>
    </rPh>
    <rPh sb="5" eb="7">
      <t>シュモク</t>
    </rPh>
    <rPh sb="7" eb="8">
      <t>スウ</t>
    </rPh>
    <phoneticPr fontId="2"/>
  </si>
  <si>
    <t>混合</t>
    <rPh sb="0" eb="2">
      <t>コンゴウ</t>
    </rPh>
    <phoneticPr fontId="2"/>
  </si>
  <si>
    <t>申　込　金　の　合　計</t>
    <rPh sb="0" eb="1">
      <t>サル</t>
    </rPh>
    <rPh sb="2" eb="3">
      <t>コ</t>
    </rPh>
    <rPh sb="4" eb="5">
      <t>キン</t>
    </rPh>
    <rPh sb="8" eb="9">
      <t>ア</t>
    </rPh>
    <rPh sb="10" eb="11">
      <t>ケイ</t>
    </rPh>
    <phoneticPr fontId="2"/>
  </si>
  <si>
    <t>参加人数</t>
    <rPh sb="0" eb="2">
      <t>サンカ</t>
    </rPh>
    <rPh sb="2" eb="4">
      <t>ニンズウ</t>
    </rPh>
    <phoneticPr fontId="2"/>
  </si>
  <si>
    <t>役員数</t>
    <rPh sb="0" eb="2">
      <t>ヤクイン</t>
    </rPh>
    <rPh sb="2" eb="3">
      <t>スウ</t>
    </rPh>
    <phoneticPr fontId="2"/>
  </si>
  <si>
    <t>１名</t>
    <rPh sb="1" eb="2">
      <t>メイ</t>
    </rPh>
    <phoneticPr fontId="2"/>
  </si>
  <si>
    <t>３名</t>
    <rPh sb="1" eb="2">
      <t>メイ</t>
    </rPh>
    <phoneticPr fontId="2"/>
  </si>
  <si>
    <t>４名</t>
    <rPh sb="1" eb="2">
      <t>メイ</t>
    </rPh>
    <phoneticPr fontId="2"/>
  </si>
  <si>
    <t>５名</t>
    <rPh sb="1" eb="2">
      <t>メイ</t>
    </rPh>
    <phoneticPr fontId="2"/>
  </si>
  <si>
    <t>６名</t>
    <rPh sb="1" eb="2">
      <t>メイ</t>
    </rPh>
    <phoneticPr fontId="2"/>
  </si>
  <si>
    <t>どうか参加者も競技役員となって大会運営にご協力ください。</t>
    <rPh sb="3" eb="6">
      <t>サンカシャ</t>
    </rPh>
    <rPh sb="7" eb="9">
      <t>キョウギ</t>
    </rPh>
    <rPh sb="9" eb="11">
      <t>ヤクイン</t>
    </rPh>
    <rPh sb="15" eb="17">
      <t>タイカイ</t>
    </rPh>
    <rPh sb="17" eb="19">
      <t>ウンエイ</t>
    </rPh>
    <rPh sb="21" eb="23">
      <t>キョウリョク</t>
    </rPh>
    <phoneticPr fontId="2"/>
  </si>
  <si>
    <t>下記役員数を目安に申請して下さい。マスターズ水泳大会は「スイマー自ら協力する」のが原則です。</t>
    <rPh sb="0" eb="2">
      <t>カキ</t>
    </rPh>
    <rPh sb="2" eb="4">
      <t>ヤクイン</t>
    </rPh>
    <rPh sb="4" eb="5">
      <t>スウ</t>
    </rPh>
    <rPh sb="6" eb="8">
      <t>メヤス</t>
    </rPh>
    <rPh sb="9" eb="11">
      <t>シンセイ</t>
    </rPh>
    <rPh sb="13" eb="14">
      <t>クダ</t>
    </rPh>
    <rPh sb="22" eb="24">
      <t>スイエイ</t>
    </rPh>
    <rPh sb="24" eb="26">
      <t>タイカイ</t>
    </rPh>
    <rPh sb="32" eb="33">
      <t>ミズカ</t>
    </rPh>
    <rPh sb="34" eb="36">
      <t>キョウリョク</t>
    </rPh>
    <rPh sb="41" eb="43">
      <t>ゲンソク</t>
    </rPh>
    <phoneticPr fontId="2"/>
  </si>
  <si>
    <t>氏　　名</t>
    <rPh sb="0" eb="1">
      <t>シ</t>
    </rPh>
    <rPh sb="3" eb="4">
      <t>メイ</t>
    </rPh>
    <phoneticPr fontId="2"/>
  </si>
  <si>
    <t>エントリー有無</t>
    <rPh sb="5" eb="7">
      <t>ウム</t>
    </rPh>
    <phoneticPr fontId="2"/>
  </si>
  <si>
    <t>主な経験役職</t>
    <rPh sb="0" eb="1">
      <t>オモ</t>
    </rPh>
    <rPh sb="2" eb="4">
      <t>ケイケン</t>
    </rPh>
    <rPh sb="4" eb="6">
      <t>ヤクショク</t>
    </rPh>
    <phoneticPr fontId="2"/>
  </si>
  <si>
    <t>今回の希望役職</t>
    <rPh sb="0" eb="2">
      <t>コンカイ</t>
    </rPh>
    <rPh sb="3" eb="5">
      <t>キボウ</t>
    </rPh>
    <rPh sb="5" eb="7">
      <t>ヤクショク</t>
    </rPh>
    <phoneticPr fontId="2"/>
  </si>
  <si>
    <t>公認競技
役員資格</t>
    <rPh sb="0" eb="2">
      <t>コウニン</t>
    </rPh>
    <rPh sb="2" eb="4">
      <t>キョウギ</t>
    </rPh>
    <rPh sb="5" eb="7">
      <t>ヤクイン</t>
    </rPh>
    <rPh sb="7" eb="9">
      <t>シカク</t>
    </rPh>
    <phoneticPr fontId="2"/>
  </si>
  <si>
    <t>希望する役職と異なる役職をお願いする事になった場合は、宜しくご了承ください。</t>
    <rPh sb="0" eb="2">
      <t>キボウ</t>
    </rPh>
    <rPh sb="4" eb="6">
      <t>ヤクショク</t>
    </rPh>
    <rPh sb="7" eb="8">
      <t>コト</t>
    </rPh>
    <rPh sb="10" eb="12">
      <t>ヤクショク</t>
    </rPh>
    <rPh sb="14" eb="15">
      <t>ネガ</t>
    </rPh>
    <rPh sb="18" eb="19">
      <t>コト</t>
    </rPh>
    <rPh sb="23" eb="25">
      <t>バアイ</t>
    </rPh>
    <rPh sb="27" eb="28">
      <t>ヨロ</t>
    </rPh>
    <rPh sb="31" eb="33">
      <t>リョウショウ</t>
    </rPh>
    <phoneticPr fontId="2"/>
  </si>
  <si>
    <t>申請後に役員の変更が生じた場合は、早急に連絡をお願いします。</t>
    <rPh sb="0" eb="2">
      <t>シンセイ</t>
    </rPh>
    <rPh sb="2" eb="3">
      <t>ゴ</t>
    </rPh>
    <rPh sb="4" eb="6">
      <t>ヤクイン</t>
    </rPh>
    <rPh sb="7" eb="9">
      <t>ヘンコウ</t>
    </rPh>
    <rPh sb="10" eb="11">
      <t>ショウ</t>
    </rPh>
    <rPh sb="13" eb="15">
      <t>バアイ</t>
    </rPh>
    <rPh sb="17" eb="19">
      <t>ソウキュウ</t>
    </rPh>
    <rPh sb="20" eb="22">
      <t>レンラク</t>
    </rPh>
    <rPh sb="24" eb="25">
      <t>ネガ</t>
    </rPh>
    <phoneticPr fontId="2"/>
  </si>
  <si>
    <t>・</t>
    <phoneticPr fontId="2"/>
  </si>
  <si>
    <t>大会当日に欠席が生じた場合は、同チーム内で役員の変更をお願いします。</t>
    <rPh sb="0" eb="2">
      <t>タイカイ</t>
    </rPh>
    <rPh sb="2" eb="4">
      <t>トウジツ</t>
    </rPh>
    <rPh sb="5" eb="7">
      <t>ケッセキ</t>
    </rPh>
    <rPh sb="8" eb="9">
      <t>ショウ</t>
    </rPh>
    <rPh sb="11" eb="13">
      <t>バアイ</t>
    </rPh>
    <rPh sb="15" eb="16">
      <t>ドウ</t>
    </rPh>
    <rPh sb="19" eb="20">
      <t>ナイ</t>
    </rPh>
    <rPh sb="21" eb="23">
      <t>ヤクイン</t>
    </rPh>
    <rPh sb="24" eb="26">
      <t>ヘンコウ</t>
    </rPh>
    <rPh sb="28" eb="29">
      <t>ネガ</t>
    </rPh>
    <phoneticPr fontId="2"/>
  </si>
  <si>
    <t>レース等で役員を離れる場合は、担当Ｇｒ.内での交代や、同一チーム内での交代をお願いします。</t>
    <rPh sb="3" eb="4">
      <t>トウ</t>
    </rPh>
    <rPh sb="5" eb="7">
      <t>ヤクイン</t>
    </rPh>
    <rPh sb="8" eb="9">
      <t>ハナ</t>
    </rPh>
    <rPh sb="11" eb="13">
      <t>バアイ</t>
    </rPh>
    <rPh sb="15" eb="17">
      <t>タントウ</t>
    </rPh>
    <rPh sb="20" eb="21">
      <t>ナイ</t>
    </rPh>
    <rPh sb="23" eb="25">
      <t>コウタイ</t>
    </rPh>
    <rPh sb="27" eb="29">
      <t>ドウイツ</t>
    </rPh>
    <rPh sb="32" eb="33">
      <t>ナイ</t>
    </rPh>
    <rPh sb="35" eb="37">
      <t>コウタイ</t>
    </rPh>
    <rPh sb="39" eb="40">
      <t>ネガ</t>
    </rPh>
    <phoneticPr fontId="2"/>
  </si>
  <si>
    <t>チーム名</t>
    <rPh sb="3" eb="4">
      <t>メイ</t>
    </rPh>
    <phoneticPr fontId="2"/>
  </si>
  <si>
    <t>メールアドレス</t>
    <phoneticPr fontId="2"/>
  </si>
  <si>
    <t>〒</t>
    <phoneticPr fontId="2"/>
  </si>
  <si>
    <t>×</t>
    <phoneticPr fontId="2"/>
  </si>
  <si>
    <t>＝</t>
  </si>
  <si>
    <t>＝</t>
    <phoneticPr fontId="2"/>
  </si>
  <si>
    <t>電話番号</t>
    <rPh sb="0" eb="2">
      <t>デンワ</t>
    </rPh>
    <rPh sb="2" eb="4">
      <t>バンゴウ</t>
    </rPh>
    <phoneticPr fontId="2"/>
  </si>
  <si>
    <t>ＦＡＸ番号</t>
    <rPh sb="3" eb="5">
      <t>バンゴウ</t>
    </rPh>
    <phoneticPr fontId="2"/>
  </si>
  <si>
    <t>Ｎｏ.</t>
  </si>
  <si>
    <t>５～９名</t>
    <rPh sb="3" eb="4">
      <t>メイ</t>
    </rPh>
    <phoneticPr fontId="2"/>
  </si>
  <si>
    <t>２０～２９名</t>
    <rPh sb="5" eb="6">
      <t>メイ</t>
    </rPh>
    <phoneticPr fontId="2"/>
  </si>
  <si>
    <t>３０～３９名</t>
    <rPh sb="5" eb="6">
      <t>メイ</t>
    </rPh>
    <phoneticPr fontId="2"/>
  </si>
  <si>
    <t>【エントリー有無】【公認競技役員資格】は</t>
    <rPh sb="6" eb="8">
      <t>ウム</t>
    </rPh>
    <rPh sb="10" eb="12">
      <t>コウニン</t>
    </rPh>
    <rPh sb="12" eb="14">
      <t>キョウギ</t>
    </rPh>
    <rPh sb="14" eb="16">
      <t>ヤクイン</t>
    </rPh>
    <rPh sb="16" eb="18">
      <t>シカク</t>
    </rPh>
    <phoneticPr fontId="2"/>
  </si>
  <si>
    <t>プルダウンリストより選択してください。</t>
    <rPh sb="10" eb="12">
      <t>センタク</t>
    </rPh>
    <phoneticPr fontId="2"/>
  </si>
  <si>
    <t>No</t>
    <phoneticPr fontId="2"/>
  </si>
  <si>
    <t>氏名</t>
    <rPh sb="0" eb="2">
      <t>シメイ</t>
    </rPh>
    <phoneticPr fontId="2"/>
  </si>
  <si>
    <t>フリガナ</t>
    <phoneticPr fontId="2"/>
  </si>
  <si>
    <t>性別</t>
    <rPh sb="0" eb="2">
      <t>セイベツ</t>
    </rPh>
    <phoneticPr fontId="2"/>
  </si>
  <si>
    <t>生年月日</t>
    <rPh sb="0" eb="2">
      <t>セイネン</t>
    </rPh>
    <rPh sb="2" eb="4">
      <t>ガッピ</t>
    </rPh>
    <phoneticPr fontId="2"/>
  </si>
  <si>
    <t>種目①</t>
    <rPh sb="0" eb="2">
      <t>シュモク</t>
    </rPh>
    <phoneticPr fontId="2"/>
  </si>
  <si>
    <t>種目②</t>
    <rPh sb="0" eb="2">
      <t>シュモク</t>
    </rPh>
    <phoneticPr fontId="2"/>
  </si>
  <si>
    <t>種目③</t>
    <rPh sb="0" eb="2">
      <t>シュモク</t>
    </rPh>
    <phoneticPr fontId="2"/>
  </si>
  <si>
    <t>姓</t>
    <rPh sb="0" eb="1">
      <t>セイ</t>
    </rPh>
    <phoneticPr fontId="2"/>
  </si>
  <si>
    <t>名</t>
    <rPh sb="0" eb="1">
      <t>メイ</t>
    </rPh>
    <phoneticPr fontId="2"/>
  </si>
  <si>
    <t>暦年齢</t>
    <rPh sb="0" eb="1">
      <t>コヨミ</t>
    </rPh>
    <rPh sb="1" eb="3">
      <t>ネンレイ</t>
    </rPh>
    <phoneticPr fontId="2"/>
  </si>
  <si>
    <t>種目</t>
    <rPh sb="0" eb="2">
      <t>シュモク</t>
    </rPh>
    <phoneticPr fontId="2"/>
  </si>
  <si>
    <t>タイム</t>
    <phoneticPr fontId="2"/>
  </si>
  <si>
    <t>【種目】はプルダウンリストより選択</t>
    <rPh sb="1" eb="3">
      <t>シュモク</t>
    </rPh>
    <rPh sb="15" eb="17">
      <t>センタク</t>
    </rPh>
    <phoneticPr fontId="2"/>
  </si>
  <si>
    <t>タイムの入力方法にご注意ください。</t>
    <rPh sb="4" eb="6">
      <t>ニュウリョク</t>
    </rPh>
    <rPh sb="6" eb="8">
      <t>ホウホウ</t>
    </rPh>
    <rPh sb="10" eb="12">
      <t>チュウイ</t>
    </rPh>
    <phoneticPr fontId="2"/>
  </si>
  <si>
    <t>No</t>
    <phoneticPr fontId="2"/>
  </si>
  <si>
    <t>チーム名</t>
    <rPh sb="3" eb="4">
      <t>メイ</t>
    </rPh>
    <phoneticPr fontId="2"/>
  </si>
  <si>
    <t>チーム名カナ</t>
    <rPh sb="3" eb="4">
      <t>メイ</t>
    </rPh>
    <phoneticPr fontId="3"/>
  </si>
  <si>
    <t>第1泳者</t>
    <rPh sb="0" eb="1">
      <t>ダイ</t>
    </rPh>
    <rPh sb="2" eb="4">
      <t>エイシャ</t>
    </rPh>
    <phoneticPr fontId="3"/>
  </si>
  <si>
    <t>第2泳者</t>
    <rPh sb="0" eb="1">
      <t>ダイ</t>
    </rPh>
    <rPh sb="2" eb="4">
      <t>エイシャ</t>
    </rPh>
    <phoneticPr fontId="3"/>
  </si>
  <si>
    <t>第3泳者</t>
    <rPh sb="0" eb="1">
      <t>ダイ</t>
    </rPh>
    <rPh sb="2" eb="4">
      <t>エイシャ</t>
    </rPh>
    <phoneticPr fontId="3"/>
  </si>
  <si>
    <t>第4泳者</t>
    <rPh sb="0" eb="1">
      <t>ダイ</t>
    </rPh>
    <rPh sb="2" eb="4">
      <t>エイシャ</t>
    </rPh>
    <phoneticPr fontId="3"/>
  </si>
  <si>
    <t>年齢区分</t>
    <rPh sb="0" eb="4">
      <t>ネンレイクブン</t>
    </rPh>
    <phoneticPr fontId="3"/>
  </si>
  <si>
    <t>種目</t>
    <rPh sb="0" eb="2">
      <t>シュモク</t>
    </rPh>
    <phoneticPr fontId="3"/>
  </si>
  <si>
    <t>性別</t>
    <rPh sb="0" eb="2">
      <t>セイベツ</t>
    </rPh>
    <phoneticPr fontId="2"/>
  </si>
  <si>
    <t>タイム</t>
    <phoneticPr fontId="2"/>
  </si>
  <si>
    <t>※行の削除・挿入は行わないでください。</t>
    <rPh sb="1" eb="2">
      <t>ギョウ</t>
    </rPh>
    <rPh sb="3" eb="5">
      <t>サクジョ</t>
    </rPh>
    <rPh sb="6" eb="8">
      <t>ソウニュウ</t>
    </rPh>
    <rPh sb="9" eb="10">
      <t>オコナ</t>
    </rPh>
    <phoneticPr fontId="2"/>
  </si>
  <si>
    <t>M</t>
    <phoneticPr fontId="2"/>
  </si>
  <si>
    <t>F</t>
    <phoneticPr fontId="2"/>
  </si>
  <si>
    <t>Name</t>
    <phoneticPr fontId="2"/>
  </si>
  <si>
    <t>Age</t>
    <phoneticPr fontId="2"/>
  </si>
  <si>
    <t>age</t>
    <phoneticPr fontId="2"/>
  </si>
  <si>
    <t>※参加者数、種目数は②個人種目および③団体種目から集計されます。</t>
    <rPh sb="1" eb="4">
      <t>サンカシャ</t>
    </rPh>
    <rPh sb="4" eb="5">
      <t>スウ</t>
    </rPh>
    <rPh sb="6" eb="8">
      <t>シュモク</t>
    </rPh>
    <rPh sb="8" eb="9">
      <t>スウ</t>
    </rPh>
    <rPh sb="11" eb="13">
      <t>コジン</t>
    </rPh>
    <rPh sb="13" eb="15">
      <t>シュモク</t>
    </rPh>
    <rPh sb="19" eb="21">
      <t>ダンタイ</t>
    </rPh>
    <rPh sb="21" eb="23">
      <t>シュモク</t>
    </rPh>
    <rPh sb="25" eb="27">
      <t>シュウケイ</t>
    </rPh>
    <phoneticPr fontId="2"/>
  </si>
  <si>
    <t>※プログラム数・弁当は数値のみ入力（単位の入力は必要ありません）</t>
    <rPh sb="6" eb="7">
      <t>スウ</t>
    </rPh>
    <rPh sb="8" eb="10">
      <t>ベントウ</t>
    </rPh>
    <rPh sb="11" eb="13">
      <t>スウチ</t>
    </rPh>
    <rPh sb="15" eb="17">
      <t>ニュウリョク</t>
    </rPh>
    <rPh sb="18" eb="20">
      <t>タンイ</t>
    </rPh>
    <rPh sb="21" eb="23">
      <t>ニュウリョク</t>
    </rPh>
    <rPh sb="24" eb="26">
      <t>ヒツヨウ</t>
    </rPh>
    <phoneticPr fontId="2"/>
  </si>
  <si>
    <t>指定役員数</t>
    <rPh sb="0" eb="2">
      <t>シテイ</t>
    </rPh>
    <rPh sb="2" eb="4">
      <t>ヤクイン</t>
    </rPh>
    <rPh sb="4" eb="5">
      <t>スウ</t>
    </rPh>
    <phoneticPr fontId="2"/>
  </si>
  <si>
    <t>---</t>
    <phoneticPr fontId="2"/>
  </si>
  <si>
    <t>①大会申込書</t>
    <rPh sb="1" eb="3">
      <t>タイカイ</t>
    </rPh>
    <rPh sb="3" eb="5">
      <t>モウシコミ</t>
    </rPh>
    <rPh sb="5" eb="6">
      <t>ショ</t>
    </rPh>
    <phoneticPr fontId="2"/>
  </si>
  <si>
    <t>『申込責任者』～『メールアドレス』については、それぞれ入力をお願いいたします。</t>
    <rPh sb="1" eb="3">
      <t>モウシコミ</t>
    </rPh>
    <rPh sb="3" eb="6">
      <t>セキニンシャ</t>
    </rPh>
    <rPh sb="27" eb="29">
      <t>ニュウリョク</t>
    </rPh>
    <rPh sb="31" eb="32">
      <t>ネガ</t>
    </rPh>
    <phoneticPr fontId="2"/>
  </si>
  <si>
    <t>●</t>
    <phoneticPr fontId="2"/>
  </si>
  <si>
    <t>全てを入力後、ご確認ください。</t>
    <rPh sb="0" eb="1">
      <t>スベ</t>
    </rPh>
    <rPh sb="3" eb="5">
      <t>ニュウリョク</t>
    </rPh>
    <rPh sb="5" eb="6">
      <t>ゴ</t>
    </rPh>
    <rPh sb="8" eb="10">
      <t>カクニン</t>
    </rPh>
    <phoneticPr fontId="2"/>
  </si>
  <si>
    <t>『②個人種目』『③団体種目』を入力した際、自動で集計いたします。</t>
    <rPh sb="2" eb="4">
      <t>コジン</t>
    </rPh>
    <rPh sb="4" eb="6">
      <t>シュモク</t>
    </rPh>
    <rPh sb="9" eb="11">
      <t>ダンタイ</t>
    </rPh>
    <rPh sb="11" eb="13">
      <t>シュモク</t>
    </rPh>
    <rPh sb="15" eb="17">
      <t>ニュウリョク</t>
    </rPh>
    <rPh sb="19" eb="20">
      <t>サイ</t>
    </rPh>
    <rPh sb="21" eb="23">
      <t>ジドウ</t>
    </rPh>
    <rPh sb="24" eb="26">
      <t>シュウケイ</t>
    </rPh>
    <phoneticPr fontId="2"/>
  </si>
  <si>
    <t>『個人種目』『団体種目』につきましては、『②個人種目』『③団体種目』を</t>
    <rPh sb="1" eb="3">
      <t>コジン</t>
    </rPh>
    <rPh sb="3" eb="5">
      <t>シュモク</t>
    </rPh>
    <rPh sb="7" eb="9">
      <t>ダンタイ</t>
    </rPh>
    <rPh sb="9" eb="11">
      <t>シュモク</t>
    </rPh>
    <phoneticPr fontId="2"/>
  </si>
  <si>
    <t>入力した際、自動で集計いたします。</t>
  </si>
  <si>
    <r>
      <t>『プログラム』『弁当』の部数・個数を</t>
    </r>
    <r>
      <rPr>
        <b/>
        <sz val="11"/>
        <color indexed="10"/>
        <rFont val="ＭＳ Ｐゴシック"/>
        <family val="3"/>
        <charset val="128"/>
      </rPr>
      <t>数値のみ</t>
    </r>
    <r>
      <rPr>
        <sz val="11"/>
        <rFont val="ＭＳ Ｐゴシック"/>
        <family val="3"/>
        <charset val="128"/>
      </rPr>
      <t>入力ください。</t>
    </r>
  </si>
  <si>
    <t>②個人種目</t>
    <rPh sb="1" eb="3">
      <t>コジン</t>
    </rPh>
    <rPh sb="3" eb="5">
      <t>シュモク</t>
    </rPh>
    <phoneticPr fontId="2"/>
  </si>
  <si>
    <t>氏名　姓</t>
    <rPh sb="0" eb="2">
      <t>シメイ</t>
    </rPh>
    <rPh sb="3" eb="4">
      <t>セイ</t>
    </rPh>
    <phoneticPr fontId="2"/>
  </si>
  <si>
    <t>氏名　名</t>
    <rPh sb="0" eb="2">
      <t>シメイ</t>
    </rPh>
    <rPh sb="3" eb="4">
      <t>ナ</t>
    </rPh>
    <phoneticPr fontId="2"/>
  </si>
  <si>
    <t>フリガナ　姓</t>
    <rPh sb="5" eb="6">
      <t>セイ</t>
    </rPh>
    <phoneticPr fontId="2"/>
  </si>
  <si>
    <t>フリガナ　名</t>
    <rPh sb="5" eb="6">
      <t>ナ</t>
    </rPh>
    <phoneticPr fontId="2"/>
  </si>
  <si>
    <t>全角で入力をお願いします。</t>
    <rPh sb="0" eb="2">
      <t>ゼンカク</t>
    </rPh>
    <rPh sb="3" eb="5">
      <t>ニュウリョク</t>
    </rPh>
    <rPh sb="7" eb="8">
      <t>ネガ</t>
    </rPh>
    <phoneticPr fontId="2"/>
  </si>
  <si>
    <t>プルダウンリストより『男』『女』を選択してください。</t>
    <rPh sb="11" eb="12">
      <t>オトコ</t>
    </rPh>
    <rPh sb="14" eb="15">
      <t>オンナ</t>
    </rPh>
    <rPh sb="17" eb="19">
      <t>センタク</t>
    </rPh>
    <phoneticPr fontId="2"/>
  </si>
  <si>
    <t>プルダウンリストより参加種目を選んでください。</t>
    <rPh sb="10" eb="12">
      <t>サンカ</t>
    </rPh>
    <rPh sb="12" eb="14">
      <t>シュモク</t>
    </rPh>
    <rPh sb="15" eb="16">
      <t>エラ</t>
    </rPh>
    <phoneticPr fontId="2"/>
  </si>
  <si>
    <t>入力例</t>
    <rPh sb="0" eb="2">
      <t>ニュウリョク</t>
    </rPh>
    <rPh sb="2" eb="3">
      <t>レイ</t>
    </rPh>
    <phoneticPr fontId="2"/>
  </si>
  <si>
    <t>入力の必要はありません</t>
    <rPh sb="0" eb="2">
      <t>ニュウリョク</t>
    </rPh>
    <rPh sb="3" eb="5">
      <t>ヒツヨウ</t>
    </rPh>
    <phoneticPr fontId="2"/>
  </si>
  <si>
    <t>③団体種目</t>
    <rPh sb="1" eb="3">
      <t>ダンタイ</t>
    </rPh>
    <rPh sb="3" eb="5">
      <t>シュモク</t>
    </rPh>
    <phoneticPr fontId="2"/>
  </si>
  <si>
    <t>チーム名カナ</t>
    <rPh sb="3" eb="4">
      <t>メイ</t>
    </rPh>
    <phoneticPr fontId="2"/>
  </si>
  <si>
    <t>第1泳者～</t>
    <rPh sb="0" eb="1">
      <t>ダイ</t>
    </rPh>
    <rPh sb="2" eb="4">
      <t>エイシャ</t>
    </rPh>
    <phoneticPr fontId="2"/>
  </si>
  <si>
    <t>プルダウンリストより『男』『女』『混合』を選択してください。</t>
    <rPh sb="11" eb="12">
      <t>オトコ</t>
    </rPh>
    <rPh sb="14" eb="15">
      <t>オンナ</t>
    </rPh>
    <rPh sb="17" eb="19">
      <t>コンゴウ</t>
    </rPh>
    <rPh sb="21" eb="23">
      <t>センタク</t>
    </rPh>
    <phoneticPr fontId="2"/>
  </si>
  <si>
    <t>入力方法は、個人種目タイムと同じです。</t>
    <rPh sb="0" eb="2">
      <t>ニュウリョク</t>
    </rPh>
    <rPh sb="2" eb="4">
      <t>ホウホウ</t>
    </rPh>
    <rPh sb="6" eb="8">
      <t>コジン</t>
    </rPh>
    <rPh sb="8" eb="10">
      <t>シュモク</t>
    </rPh>
    <rPh sb="14" eb="15">
      <t>オナ</t>
    </rPh>
    <phoneticPr fontId="2"/>
  </si>
  <si>
    <t>プルダウンリスト（▼）を押すと個人種目に登録された名前が
リストに表示されますので、選択してください。</t>
    <rPh sb="12" eb="13">
      <t>オ</t>
    </rPh>
    <rPh sb="15" eb="17">
      <t>コジン</t>
    </rPh>
    <rPh sb="17" eb="19">
      <t>シュモク</t>
    </rPh>
    <rPh sb="20" eb="22">
      <t>トウロク</t>
    </rPh>
    <rPh sb="25" eb="27">
      <t>ナマエ</t>
    </rPh>
    <rPh sb="33" eb="35">
      <t>ヒョウジ</t>
    </rPh>
    <rPh sb="42" eb="44">
      <t>センタク</t>
    </rPh>
    <phoneticPr fontId="2"/>
  </si>
  <si>
    <t>④役員申請書</t>
    <rPh sb="1" eb="3">
      <t>ヤクイン</t>
    </rPh>
    <rPh sb="3" eb="6">
      <t>シンセイショ</t>
    </rPh>
    <phoneticPr fontId="2"/>
  </si>
  <si>
    <t>入力なし
※大会申込書を参照しています</t>
    <rPh sb="0" eb="2">
      <t>ニュウリョク</t>
    </rPh>
    <rPh sb="6" eb="8">
      <t>タイカイ</t>
    </rPh>
    <rPh sb="8" eb="10">
      <t>モウシコミ</t>
    </rPh>
    <rPh sb="10" eb="11">
      <t>ショ</t>
    </rPh>
    <rPh sb="12" eb="14">
      <t>サンショウ</t>
    </rPh>
    <phoneticPr fontId="2"/>
  </si>
  <si>
    <t>参加者数を基に必要人数を表示しています</t>
    <rPh sb="0" eb="3">
      <t>サンカシャ</t>
    </rPh>
    <rPh sb="3" eb="4">
      <t>スウ</t>
    </rPh>
    <rPh sb="5" eb="6">
      <t>モト</t>
    </rPh>
    <rPh sb="7" eb="9">
      <t>ヒツヨウ</t>
    </rPh>
    <rPh sb="9" eb="11">
      <t>ニンズウ</t>
    </rPh>
    <rPh sb="12" eb="14">
      <t>ヒョウジ</t>
    </rPh>
    <phoneticPr fontId="2"/>
  </si>
  <si>
    <t>全角入力</t>
    <rPh sb="0" eb="2">
      <t>ゼンカク</t>
    </rPh>
    <rPh sb="2" eb="4">
      <t>ニュウリョク</t>
    </rPh>
    <phoneticPr fontId="2"/>
  </si>
  <si>
    <t>プルダウンリスト</t>
    <phoneticPr fontId="2"/>
  </si>
  <si>
    <t>希望役職</t>
    <rPh sb="0" eb="2">
      <t>キボウ</t>
    </rPh>
    <rPh sb="2" eb="4">
      <t>ヤクショク</t>
    </rPh>
    <phoneticPr fontId="2"/>
  </si>
  <si>
    <t>経験役職</t>
    <rPh sb="0" eb="2">
      <t>ケイケン</t>
    </rPh>
    <rPh sb="2" eb="4">
      <t>ヤクショク</t>
    </rPh>
    <phoneticPr fontId="2"/>
  </si>
  <si>
    <t>資格有無</t>
    <rPh sb="0" eb="2">
      <t>シカク</t>
    </rPh>
    <rPh sb="2" eb="4">
      <t>ウム</t>
    </rPh>
    <phoneticPr fontId="2"/>
  </si>
  <si>
    <t>各シートの入力が終わりましたら一度終了し、ファイル名の変更をお願いします。</t>
    <rPh sb="0" eb="1">
      <t>カク</t>
    </rPh>
    <rPh sb="5" eb="7">
      <t>ニュウリョク</t>
    </rPh>
    <rPh sb="8" eb="9">
      <t>オ</t>
    </rPh>
    <rPh sb="15" eb="17">
      <t>イチド</t>
    </rPh>
    <rPh sb="17" eb="19">
      <t>シュウリョウ</t>
    </rPh>
    <rPh sb="25" eb="26">
      <t>メイ</t>
    </rPh>
    <rPh sb="27" eb="29">
      <t>ヘンコウ</t>
    </rPh>
    <rPh sb="31" eb="32">
      <t>ネガ</t>
    </rPh>
    <phoneticPr fontId="2"/>
  </si>
  <si>
    <t>◆　ビッグ・エスわかくさスイミングスクール　天願　靖伸（てんがん　やすのぶ）</t>
    <rPh sb="22" eb="24">
      <t>テンガン</t>
    </rPh>
    <rPh sb="25" eb="27">
      <t>ヤスノブ</t>
    </rPh>
    <phoneticPr fontId="2"/>
  </si>
  <si>
    <t>エントリーデータの入力方法</t>
    <rPh sb="9" eb="11">
      <t>ニュウリョク</t>
    </rPh>
    <rPh sb="11" eb="13">
      <t>ホウホウ</t>
    </rPh>
    <phoneticPr fontId="2"/>
  </si>
  <si>
    <t>※エントリーにつきましてのご質問も上記アドレスにて受付いたします。</t>
    <rPh sb="14" eb="16">
      <t>シツモン</t>
    </rPh>
    <rPh sb="17" eb="19">
      <t>ジョウキ</t>
    </rPh>
    <rPh sb="25" eb="27">
      <t>ウケツケ</t>
    </rPh>
    <phoneticPr fontId="2"/>
  </si>
  <si>
    <t>【振込先】</t>
    <rPh sb="1" eb="4">
      <t>フリコミサキ</t>
    </rPh>
    <phoneticPr fontId="2"/>
  </si>
  <si>
    <t>34秒56　⇒　３４．５６
1分23秒45　⇒　１２３．４５</t>
    <rPh sb="2" eb="3">
      <t>ビョウ</t>
    </rPh>
    <rPh sb="15" eb="16">
      <t>フン</t>
    </rPh>
    <rPh sb="18" eb="19">
      <t>ビョウ</t>
    </rPh>
    <phoneticPr fontId="2"/>
  </si>
  <si>
    <t>表示はそれぞれ　『３４．５６』『１：２３．４５』となります</t>
    <rPh sb="0" eb="2">
      <t>ヒョウジ</t>
    </rPh>
    <phoneticPr fontId="2"/>
  </si>
  <si>
    <t>『西暦 / 月 / 日』形式で入力をお願いします。</t>
    <rPh sb="1" eb="3">
      <t>セイレキ</t>
    </rPh>
    <rPh sb="6" eb="7">
      <t>ツキ</t>
    </rPh>
    <rPh sb="10" eb="11">
      <t>ヒ</t>
    </rPh>
    <rPh sb="12" eb="14">
      <t>ケイシキ</t>
    </rPh>
    <rPh sb="15" eb="17">
      <t>ニュウリョク</t>
    </rPh>
    <rPh sb="19" eb="20">
      <t>ネガ</t>
    </rPh>
    <phoneticPr fontId="2"/>
  </si>
  <si>
    <t>【チーム名】は、チーム省略名です。</t>
    <rPh sb="4" eb="5">
      <t>メイ</t>
    </rPh>
    <rPh sb="11" eb="13">
      <t>ショウリャク</t>
    </rPh>
    <rPh sb="13" eb="14">
      <t>メイ</t>
    </rPh>
    <phoneticPr fontId="2"/>
  </si>
  <si>
    <t>２名</t>
    <rPh sb="1" eb="2">
      <t>メイ</t>
    </rPh>
    <phoneticPr fontId="2"/>
  </si>
  <si>
    <t>競技会参加にあたり、以下の事を同意し、申し込みます。</t>
    <rPh sb="0" eb="2">
      <t>キョウギ</t>
    </rPh>
    <rPh sb="2" eb="3">
      <t>カイ</t>
    </rPh>
    <rPh sb="3" eb="5">
      <t>サンカ</t>
    </rPh>
    <rPh sb="10" eb="12">
      <t>イカ</t>
    </rPh>
    <rPh sb="13" eb="14">
      <t>コト</t>
    </rPh>
    <rPh sb="15" eb="17">
      <t>ドウイ</t>
    </rPh>
    <rPh sb="19" eb="20">
      <t>モウ</t>
    </rPh>
    <rPh sb="21" eb="22">
      <t>コ</t>
    </rPh>
    <phoneticPr fontId="2"/>
  </si>
  <si>
    <t>１）</t>
    <phoneticPr fontId="2"/>
  </si>
  <si>
    <t>私は、開催要項に記載の事項を了承し申し込みます。</t>
    <rPh sb="0" eb="1">
      <t>ワタシ</t>
    </rPh>
    <rPh sb="3" eb="5">
      <t>カイサイ</t>
    </rPh>
    <rPh sb="5" eb="7">
      <t>ヨウコウ</t>
    </rPh>
    <rPh sb="8" eb="10">
      <t>キサイ</t>
    </rPh>
    <rPh sb="11" eb="13">
      <t>ジコウ</t>
    </rPh>
    <rPh sb="14" eb="16">
      <t>リョウショウ</t>
    </rPh>
    <rPh sb="17" eb="18">
      <t>モウ</t>
    </rPh>
    <rPh sb="19" eb="20">
      <t>コ</t>
    </rPh>
    <phoneticPr fontId="2"/>
  </si>
  <si>
    <t>２）</t>
  </si>
  <si>
    <t>私は、医師の健康診断に基づき、健康管理に十分配慮し良好な健康状態で本大会に出場することを誓約します。</t>
    <rPh sb="0" eb="1">
      <t>ワタシ</t>
    </rPh>
    <rPh sb="3" eb="5">
      <t>イシ</t>
    </rPh>
    <rPh sb="6" eb="8">
      <t>ケンコウ</t>
    </rPh>
    <rPh sb="8" eb="10">
      <t>シンダン</t>
    </rPh>
    <rPh sb="11" eb="12">
      <t>モト</t>
    </rPh>
    <rPh sb="15" eb="17">
      <t>ケンコウ</t>
    </rPh>
    <rPh sb="17" eb="19">
      <t>カンリ</t>
    </rPh>
    <rPh sb="20" eb="22">
      <t>ジュウブン</t>
    </rPh>
    <rPh sb="22" eb="24">
      <t>ハイリョ</t>
    </rPh>
    <rPh sb="25" eb="27">
      <t>リョウコウ</t>
    </rPh>
    <rPh sb="28" eb="30">
      <t>ケンコウ</t>
    </rPh>
    <rPh sb="30" eb="32">
      <t>ジョウタイ</t>
    </rPh>
    <rPh sb="33" eb="36">
      <t>ホンタイカイ</t>
    </rPh>
    <rPh sb="37" eb="39">
      <t>シュツジョウ</t>
    </rPh>
    <rPh sb="44" eb="46">
      <t>セイヤク</t>
    </rPh>
    <phoneticPr fontId="2"/>
  </si>
  <si>
    <t>３）</t>
  </si>
  <si>
    <t>私は、大会期間中、大会医務委員より出場停止勧告があった場合、その指示に従うことを誓約します。</t>
    <rPh sb="0" eb="1">
      <t>ワタシ</t>
    </rPh>
    <rPh sb="3" eb="5">
      <t>タイカイ</t>
    </rPh>
    <rPh sb="5" eb="8">
      <t>キカンチュウ</t>
    </rPh>
    <rPh sb="9" eb="11">
      <t>タイカイ</t>
    </rPh>
    <rPh sb="11" eb="13">
      <t>イム</t>
    </rPh>
    <rPh sb="13" eb="15">
      <t>イイン</t>
    </rPh>
    <rPh sb="17" eb="19">
      <t>シュツジョウ</t>
    </rPh>
    <rPh sb="19" eb="21">
      <t>テイシ</t>
    </rPh>
    <rPh sb="21" eb="23">
      <t>カンコク</t>
    </rPh>
    <rPh sb="27" eb="29">
      <t>バアイ</t>
    </rPh>
    <rPh sb="32" eb="34">
      <t>シジ</t>
    </rPh>
    <rPh sb="35" eb="36">
      <t>シタガ</t>
    </rPh>
    <rPh sb="40" eb="42">
      <t>セイヤク</t>
    </rPh>
    <phoneticPr fontId="2"/>
  </si>
  <si>
    <t>４）</t>
  </si>
  <si>
    <t>私は、大会期間中の事故については自己責任において処理し、主催者側の責任を問いません。</t>
    <rPh sb="0" eb="1">
      <t>ワタシ</t>
    </rPh>
    <rPh sb="3" eb="5">
      <t>タイカイ</t>
    </rPh>
    <rPh sb="5" eb="8">
      <t>キカンチュウ</t>
    </rPh>
    <rPh sb="9" eb="11">
      <t>ジコ</t>
    </rPh>
    <rPh sb="16" eb="18">
      <t>ジコ</t>
    </rPh>
    <rPh sb="18" eb="20">
      <t>セキニン</t>
    </rPh>
    <rPh sb="24" eb="26">
      <t>ショリ</t>
    </rPh>
    <rPh sb="28" eb="31">
      <t>シュサイシャ</t>
    </rPh>
    <rPh sb="31" eb="32">
      <t>ガワ</t>
    </rPh>
    <rPh sb="33" eb="35">
      <t>セキニン</t>
    </rPh>
    <rPh sb="36" eb="37">
      <t>ト</t>
    </rPh>
    <phoneticPr fontId="2"/>
  </si>
  <si>
    <t>５）</t>
  </si>
  <si>
    <t>私は、ホームページに競技結果を掲載することに同意します。</t>
    <rPh sb="0" eb="1">
      <t>ワタシ</t>
    </rPh>
    <rPh sb="10" eb="12">
      <t>キョウギ</t>
    </rPh>
    <rPh sb="12" eb="14">
      <t>ケッカ</t>
    </rPh>
    <rPh sb="15" eb="17">
      <t>ケイサイ</t>
    </rPh>
    <rPh sb="22" eb="24">
      <t>ドウイ</t>
    </rPh>
    <phoneticPr fontId="2"/>
  </si>
  <si>
    <t>６）</t>
  </si>
  <si>
    <t>私は、私的に撮影した動画等をインターネット上等の公の場に公開する場合、しかるべき許諾を受けることを誓約します。</t>
    <rPh sb="0" eb="1">
      <t>ワタシ</t>
    </rPh>
    <rPh sb="3" eb="5">
      <t>シテキ</t>
    </rPh>
    <rPh sb="6" eb="8">
      <t>サツエイ</t>
    </rPh>
    <rPh sb="10" eb="12">
      <t>ドウガ</t>
    </rPh>
    <rPh sb="12" eb="13">
      <t>トウ</t>
    </rPh>
    <rPh sb="21" eb="22">
      <t>ジョウ</t>
    </rPh>
    <rPh sb="22" eb="23">
      <t>ナド</t>
    </rPh>
    <rPh sb="24" eb="25">
      <t>オオヤケ</t>
    </rPh>
    <rPh sb="26" eb="27">
      <t>バ</t>
    </rPh>
    <rPh sb="28" eb="30">
      <t>コウカイ</t>
    </rPh>
    <rPh sb="32" eb="34">
      <t>バアイ</t>
    </rPh>
    <rPh sb="40" eb="42">
      <t>キョダク</t>
    </rPh>
    <rPh sb="43" eb="44">
      <t>ウ</t>
    </rPh>
    <rPh sb="49" eb="51">
      <t>セイヤク</t>
    </rPh>
    <phoneticPr fontId="2"/>
  </si>
  <si>
    <t>７）</t>
  </si>
  <si>
    <t>私は、一般社団法人日本マスターズ水泳協会競泳競技規則を順守します。</t>
    <rPh sb="0" eb="1">
      <t>ワタシ</t>
    </rPh>
    <rPh sb="3" eb="5">
      <t>イッパン</t>
    </rPh>
    <rPh sb="5" eb="7">
      <t>シャダン</t>
    </rPh>
    <rPh sb="7" eb="9">
      <t>ホウジン</t>
    </rPh>
    <rPh sb="9" eb="11">
      <t>ニホン</t>
    </rPh>
    <rPh sb="16" eb="18">
      <t>スイエイ</t>
    </rPh>
    <rPh sb="18" eb="20">
      <t>キョウカイ</t>
    </rPh>
    <rPh sb="20" eb="22">
      <t>キョウエイ</t>
    </rPh>
    <rPh sb="22" eb="24">
      <t>キョウギ</t>
    </rPh>
    <rPh sb="24" eb="26">
      <t>キソク</t>
    </rPh>
    <rPh sb="27" eb="29">
      <t>ジュンシュ</t>
    </rPh>
    <phoneticPr fontId="2"/>
  </si>
  <si>
    <t>団体名</t>
    <rPh sb="0" eb="2">
      <t>ダンタイ</t>
    </rPh>
    <rPh sb="2" eb="3">
      <t>メイ</t>
    </rPh>
    <phoneticPr fontId="2"/>
  </si>
  <si>
    <t>申込責任者名</t>
    <rPh sb="0" eb="2">
      <t>モウシコミ</t>
    </rPh>
    <rPh sb="2" eb="5">
      <t>セキニンシャ</t>
    </rPh>
    <rPh sb="5" eb="6">
      <t>メイ</t>
    </rPh>
    <phoneticPr fontId="2"/>
  </si>
  <si>
    <t>署名</t>
    <rPh sb="0" eb="2">
      <t>ショメイ</t>
    </rPh>
    <phoneticPr fontId="2"/>
  </si>
  <si>
    <t>（日本マスターズ登録チーム名）</t>
    <phoneticPr fontId="2"/>
  </si>
  <si>
    <t>（日本マスターズ登録略称名）</t>
    <rPh sb="10" eb="12">
      <t>リャクショウ</t>
    </rPh>
    <phoneticPr fontId="2"/>
  </si>
  <si>
    <t>チームID</t>
    <phoneticPr fontId="2"/>
  </si>
  <si>
    <t>（日本マスターズ登録チームＩＤ番号）</t>
    <rPh sb="15" eb="17">
      <t>バンゴウ</t>
    </rPh>
    <phoneticPr fontId="2"/>
  </si>
  <si>
    <t>―</t>
    <phoneticPr fontId="2"/>
  </si>
  <si>
    <t>（日本マスターズ登録責任者名）</t>
    <rPh sb="10" eb="12">
      <t>セキニン</t>
    </rPh>
    <rPh sb="12" eb="13">
      <t>シャ</t>
    </rPh>
    <rPh sb="13" eb="14">
      <t>メイ</t>
    </rPh>
    <phoneticPr fontId="2"/>
  </si>
  <si>
    <t>貼付</t>
    <rPh sb="0" eb="2">
      <t>ハリツケ</t>
    </rPh>
    <phoneticPr fontId="2"/>
  </si>
  <si>
    <t>※本書をコピーしてご利用ください。</t>
    <rPh sb="1" eb="3">
      <t>ホンショ</t>
    </rPh>
    <rPh sb="10" eb="12">
      <t>リヨウ</t>
    </rPh>
    <phoneticPr fontId="2"/>
  </si>
  <si>
    <t>※登録者シールにつきましては、メールエントリー時、IDによる登録者確認の為に利用いたします。</t>
    <rPh sb="1" eb="4">
      <t>トウロクシャ</t>
    </rPh>
    <rPh sb="23" eb="24">
      <t>ジ</t>
    </rPh>
    <rPh sb="30" eb="33">
      <t>トウロクシャ</t>
    </rPh>
    <rPh sb="33" eb="35">
      <t>カクニン</t>
    </rPh>
    <rPh sb="36" eb="37">
      <t>タメ</t>
    </rPh>
    <rPh sb="38" eb="40">
      <t>リヨウ</t>
    </rPh>
    <phoneticPr fontId="2"/>
  </si>
  <si>
    <t>登録番号</t>
    <rPh sb="0" eb="2">
      <t>トウロク</t>
    </rPh>
    <rPh sb="2" eb="4">
      <t>バンゴウ</t>
    </rPh>
    <phoneticPr fontId="2"/>
  </si>
  <si>
    <t>エントリータイムは、</t>
    <phoneticPr fontId="2"/>
  </si>
  <si>
    <t>30秒45　⇒　30.45</t>
    <rPh sb="2" eb="3">
      <t>ビョウ</t>
    </rPh>
    <phoneticPr fontId="2"/>
  </si>
  <si>
    <t>1分13秒32　⇒　113.32</t>
    <rPh sb="1" eb="2">
      <t>フン</t>
    </rPh>
    <rPh sb="4" eb="5">
      <t>ビョウ</t>
    </rPh>
    <phoneticPr fontId="2"/>
  </si>
  <si>
    <t>【チーム名カナ】は、1行目に入力すると、2行目からは</t>
    <rPh sb="4" eb="5">
      <t>メイ</t>
    </rPh>
    <rPh sb="11" eb="13">
      <t>ギョウメ</t>
    </rPh>
    <rPh sb="14" eb="16">
      <t>ニュウリョク</t>
    </rPh>
    <rPh sb="21" eb="23">
      <t>ギョウメ</t>
    </rPh>
    <phoneticPr fontId="2"/>
  </si>
  <si>
    <t>性別を選択すると、自動で入力されます。</t>
    <rPh sb="0" eb="2">
      <t>セイベツ</t>
    </rPh>
    <rPh sb="3" eb="5">
      <t>センタク</t>
    </rPh>
    <rPh sb="9" eb="11">
      <t>ジドウ</t>
    </rPh>
    <rPh sb="12" eb="14">
      <t>ニュウリョク</t>
    </rPh>
    <phoneticPr fontId="2"/>
  </si>
  <si>
    <t>　※性別を選択すると自動で入力されます。</t>
    <rPh sb="2" eb="4">
      <t>セイベツ</t>
    </rPh>
    <rPh sb="5" eb="7">
      <t>センタク</t>
    </rPh>
    <rPh sb="10" eb="12">
      <t>ジドウ</t>
    </rPh>
    <rPh sb="13" eb="15">
      <t>ニュウリョク</t>
    </rPh>
    <phoneticPr fontId="2"/>
  </si>
  <si>
    <t>■</t>
    <phoneticPr fontId="2"/>
  </si>
  <si>
    <t>参加人数は、①大会申込書を参照しています。</t>
    <rPh sb="0" eb="2">
      <t>サンカ</t>
    </rPh>
    <rPh sb="2" eb="4">
      <t>ニンズウ</t>
    </rPh>
    <rPh sb="7" eb="9">
      <t>タイカイ</t>
    </rPh>
    <rPh sb="9" eb="11">
      <t>モウシコミ</t>
    </rPh>
    <rPh sb="11" eb="12">
      <t>ショ</t>
    </rPh>
    <rPh sb="13" eb="15">
      <t>サンショウ</t>
    </rPh>
    <phoneticPr fontId="2"/>
  </si>
  <si>
    <t>泳者は、個人種目入力すると、プルダウンメニューに登録されます。</t>
    <rPh sb="0" eb="2">
      <t>エイシャ</t>
    </rPh>
    <rPh sb="4" eb="6">
      <t>コジン</t>
    </rPh>
    <rPh sb="6" eb="8">
      <t>シュモク</t>
    </rPh>
    <rPh sb="8" eb="10">
      <t>ニュウリョク</t>
    </rPh>
    <rPh sb="24" eb="26">
      <t>トウロク</t>
    </rPh>
    <phoneticPr fontId="2"/>
  </si>
  <si>
    <t>プルダウンより選択してください。（年齢も自動計算されます）</t>
    <rPh sb="7" eb="9">
      <t>センタク</t>
    </rPh>
    <rPh sb="17" eb="19">
      <t>ネンレイ</t>
    </rPh>
    <rPh sb="20" eb="22">
      <t>ジドウ</t>
    </rPh>
    <rPh sb="22" eb="24">
      <t>ケイサン</t>
    </rPh>
    <phoneticPr fontId="2"/>
  </si>
  <si>
    <t>登録番号</t>
    <rPh sb="0" eb="2">
      <t>トウロク</t>
    </rPh>
    <rPh sb="2" eb="4">
      <t>バンゴウ</t>
    </rPh>
    <phoneticPr fontId="2"/>
  </si>
  <si>
    <t>日本マスターズ協会個人登録番号（半角英数8文字）</t>
    <rPh sb="0" eb="2">
      <t>ニホン</t>
    </rPh>
    <rPh sb="7" eb="9">
      <t>キョウカイ</t>
    </rPh>
    <rPh sb="9" eb="11">
      <t>コジン</t>
    </rPh>
    <rPh sb="11" eb="13">
      <t>トウロク</t>
    </rPh>
    <rPh sb="13" eb="15">
      <t>バンゴウ</t>
    </rPh>
    <rPh sb="16" eb="18">
      <t>ハンカク</t>
    </rPh>
    <rPh sb="18" eb="20">
      <t>エイスウ</t>
    </rPh>
    <rPh sb="21" eb="23">
      <t>モジ</t>
    </rPh>
    <phoneticPr fontId="2"/>
  </si>
  <si>
    <t>2枚目以降には、左下の□に通し番号をお願いいたします。</t>
    <rPh sb="1" eb="5">
      <t>マイメイコウ</t>
    </rPh>
    <rPh sb="8" eb="10">
      <t>ヒダリシタ</t>
    </rPh>
    <rPh sb="13" eb="14">
      <t>トオ</t>
    </rPh>
    <rPh sb="15" eb="17">
      <t>バンゴウ</t>
    </rPh>
    <rPh sb="19" eb="20">
      <t>ネガ</t>
    </rPh>
    <phoneticPr fontId="2"/>
  </si>
  <si>
    <t>3枚目以上必要な場合は、2枚目をコピーして、ご使用ください。</t>
    <rPh sb="1" eb="3">
      <t>マイメ</t>
    </rPh>
    <rPh sb="3" eb="5">
      <t>イジョウ</t>
    </rPh>
    <rPh sb="5" eb="7">
      <t>ヒツヨウ</t>
    </rPh>
    <rPh sb="8" eb="10">
      <t>バアイ</t>
    </rPh>
    <rPh sb="13" eb="15">
      <t>マイメ</t>
    </rPh>
    <rPh sb="23" eb="25">
      <t>シヨウ</t>
    </rPh>
    <phoneticPr fontId="2"/>
  </si>
  <si>
    <t>提出は、</t>
    <rPh sb="0" eb="2">
      <t>テイシュツ</t>
    </rPh>
    <phoneticPr fontId="2"/>
  </si>
  <si>
    <t>◎メールの場合、</t>
    <rPh sb="5" eb="7">
      <t>バアイ</t>
    </rPh>
    <phoneticPr fontId="2"/>
  </si>
  <si>
    <t>〒630-8247　奈良市油阪町1-61　奥田ビル2階　ビッグ・エスわかくさスイミングスクール</t>
    <rPh sb="10" eb="12">
      <t>ナラ</t>
    </rPh>
    <rPh sb="12" eb="13">
      <t>シ</t>
    </rPh>
    <rPh sb="13" eb="15">
      <t>アブラサカ</t>
    </rPh>
    <rPh sb="15" eb="16">
      <t>マチ</t>
    </rPh>
    <rPh sb="21" eb="23">
      <t>オクダ</t>
    </rPh>
    <rPh sb="26" eb="27">
      <t>カイ</t>
    </rPh>
    <phoneticPr fontId="2"/>
  </si>
  <si>
    <t>性別を選択すると、チーム略称が自動入力されます。</t>
    <rPh sb="0" eb="2">
      <t>セイベツ</t>
    </rPh>
    <rPh sb="3" eb="5">
      <t>センタク</t>
    </rPh>
    <rPh sb="12" eb="14">
      <t>リャクショウ</t>
    </rPh>
    <rPh sb="15" eb="17">
      <t>ジドウ</t>
    </rPh>
    <rPh sb="17" eb="19">
      <t>ニュウリョク</t>
    </rPh>
    <phoneticPr fontId="2"/>
  </si>
  <si>
    <t>1チーム目（１行目）のみ全角カナで入力してください。</t>
    <rPh sb="4" eb="5">
      <t>メ</t>
    </rPh>
    <rPh sb="7" eb="9">
      <t>ギョウメ</t>
    </rPh>
    <rPh sb="12" eb="14">
      <t>ゼンカク</t>
    </rPh>
    <rPh sb="17" eb="19">
      <t>ニュウリョク</t>
    </rPh>
    <phoneticPr fontId="2"/>
  </si>
  <si>
    <t>日本マスターズ登録略称名</t>
    <rPh sb="9" eb="11">
      <t>リャクショウ</t>
    </rPh>
    <phoneticPr fontId="2"/>
  </si>
  <si>
    <t>日本マスターズ登録チームＩＤ番号</t>
    <rPh sb="14" eb="16">
      <t>バンゴウ</t>
    </rPh>
    <phoneticPr fontId="2"/>
  </si>
  <si>
    <t>日本マスターズ登録チーム登録代表者名</t>
    <rPh sb="14" eb="17">
      <t>ダイヒョウシャ</t>
    </rPh>
    <rPh sb="17" eb="18">
      <t>メイ</t>
    </rPh>
    <phoneticPr fontId="2"/>
  </si>
  <si>
    <t>日本マスターズ登録責任者名</t>
    <rPh sb="9" eb="11">
      <t>セキニン</t>
    </rPh>
    <rPh sb="11" eb="12">
      <t>シャ</t>
    </rPh>
    <rPh sb="12" eb="13">
      <t>メイ</t>
    </rPh>
    <phoneticPr fontId="2"/>
  </si>
  <si>
    <t>大会当日に会場に居てチームの世話をする責任者名</t>
    <rPh sb="8" eb="9">
      <t>イ</t>
    </rPh>
    <rPh sb="14" eb="16">
      <t>セワ</t>
    </rPh>
    <rPh sb="19" eb="21">
      <t>セキニン</t>
    </rPh>
    <rPh sb="21" eb="22">
      <t>シャ</t>
    </rPh>
    <rPh sb="22" eb="23">
      <t>メイ</t>
    </rPh>
    <phoneticPr fontId="2"/>
  </si>
  <si>
    <t>日本マスターズ登録チーム名</t>
    <phoneticPr fontId="2"/>
  </si>
  <si>
    <t>E-mail : masters@nara-swim.jp</t>
    <phoneticPr fontId="2"/>
  </si>
  <si>
    <t>(半角小文字)</t>
    <rPh sb="1" eb="3">
      <t>ハンカク</t>
    </rPh>
    <rPh sb="3" eb="6">
      <t>コモジ</t>
    </rPh>
    <phoneticPr fontId="2"/>
  </si>
  <si>
    <t>南都銀行　天理支店　　　普通２３５７７８５　一般社団法人奈良県水泳連盟</t>
    <rPh sb="0" eb="2">
      <t>ナント</t>
    </rPh>
    <rPh sb="2" eb="4">
      <t>ギンコウ</t>
    </rPh>
    <rPh sb="5" eb="7">
      <t>テンリ</t>
    </rPh>
    <rPh sb="7" eb="9">
      <t>シテン</t>
    </rPh>
    <rPh sb="12" eb="14">
      <t>フツウ</t>
    </rPh>
    <rPh sb="22" eb="24">
      <t>イッパン</t>
    </rPh>
    <rPh sb="24" eb="26">
      <t>シャダン</t>
    </rPh>
    <rPh sb="26" eb="28">
      <t>ホウジン</t>
    </rPh>
    <rPh sb="28" eb="31">
      <t>ナラケン</t>
    </rPh>
    <rPh sb="31" eb="33">
      <t>スイエイ</t>
    </rPh>
    <rPh sb="33" eb="35">
      <t>レンメイ</t>
    </rPh>
    <phoneticPr fontId="1"/>
  </si>
  <si>
    <t>※各チーム毎に合計金額をお振込みください。振込手数料は、ご負担ください。</t>
    <rPh sb="1" eb="2">
      <t>カク</t>
    </rPh>
    <rPh sb="5" eb="6">
      <t>ゴト</t>
    </rPh>
    <rPh sb="7" eb="9">
      <t>ゴウケイ</t>
    </rPh>
    <rPh sb="9" eb="11">
      <t>キンガク</t>
    </rPh>
    <rPh sb="13" eb="15">
      <t>フリコ</t>
    </rPh>
    <phoneticPr fontId="1"/>
  </si>
  <si>
    <t>南都銀行　天理支店　　　普通２３５７７８５　一般社団法人奈良県水泳連盟</t>
    <phoneticPr fontId="2"/>
  </si>
  <si>
    <t>※役員にあたられる方は、弁当を支給いたします。</t>
    <rPh sb="1" eb="3">
      <t>ヤクイン</t>
    </rPh>
    <rPh sb="9" eb="10">
      <t>カタ</t>
    </rPh>
    <rPh sb="12" eb="14">
      <t>ベントウ</t>
    </rPh>
    <rPh sb="15" eb="17">
      <t>シキュウ</t>
    </rPh>
    <phoneticPr fontId="2"/>
  </si>
  <si>
    <t>生年月日:　 　　  　　年　 　  　月　　   　日</t>
    <rPh sb="0" eb="2">
      <t>セイネン</t>
    </rPh>
    <rPh sb="2" eb="4">
      <t>ガッピ</t>
    </rPh>
    <rPh sb="13" eb="14">
      <t>ネン</t>
    </rPh>
    <rPh sb="20" eb="21">
      <t>ガツ</t>
    </rPh>
    <rPh sb="27" eb="28">
      <t>ニチ</t>
    </rPh>
    <phoneticPr fontId="2"/>
  </si>
  <si>
    <t>１０～１９名</t>
    <rPh sb="5" eb="6">
      <t>メイ</t>
    </rPh>
    <phoneticPr fontId="2"/>
  </si>
  <si>
    <t>４０～４９名</t>
    <rPh sb="5" eb="6">
      <t>メイ</t>
    </rPh>
    <phoneticPr fontId="2"/>
  </si>
  <si>
    <t>５０名～</t>
    <rPh sb="2" eb="3">
      <t>メイ</t>
    </rPh>
    <phoneticPr fontId="2"/>
  </si>
  <si>
    <t>⑥日本記録・世界記録該当申請書</t>
    <phoneticPr fontId="2"/>
  </si>
  <si>
    <t>エントリー</t>
    <phoneticPr fontId="2"/>
  </si>
  <si>
    <t>対象</t>
    <rPh sb="0" eb="2">
      <t>タイショウ</t>
    </rPh>
    <phoneticPr fontId="2"/>
  </si>
  <si>
    <t>区分</t>
    <rPh sb="0" eb="2">
      <t>クブン</t>
    </rPh>
    <phoneticPr fontId="2"/>
  </si>
  <si>
    <t>エントリータイム</t>
    <phoneticPr fontId="2"/>
  </si>
  <si>
    <t>左【No】に該当者No及びリレーチームNoを入力して下さい。</t>
    <rPh sb="0" eb="1">
      <t>ヒダリ</t>
    </rPh>
    <rPh sb="6" eb="9">
      <t>ガイトウシャ</t>
    </rPh>
    <rPh sb="11" eb="12">
      <t>オヨ</t>
    </rPh>
    <rPh sb="22" eb="24">
      <t>ニュウリョク</t>
    </rPh>
    <rPh sb="26" eb="27">
      <t>クダ</t>
    </rPh>
    <phoneticPr fontId="2"/>
  </si>
  <si>
    <t>振込者名義は、『マスターズ　○○○(チーム略称)』でお願いします。</t>
    <rPh sb="0" eb="2">
      <t>フリコミ</t>
    </rPh>
    <rPh sb="2" eb="3">
      <t>シャ</t>
    </rPh>
    <rPh sb="3" eb="5">
      <t>メイギ</t>
    </rPh>
    <rPh sb="21" eb="23">
      <t>リャクショウ</t>
    </rPh>
    <rPh sb="27" eb="28">
      <t>ネガ</t>
    </rPh>
    <phoneticPr fontId="2"/>
  </si>
  <si>
    <t>選手番号(5)</t>
  </si>
  <si>
    <t>旧日水連ｺｰﾄﾞ(12)</t>
  </si>
  <si>
    <t>性別(1)</t>
  </si>
  <si>
    <t>漢字氏名（30）</t>
  </si>
  <si>
    <t>ｶﾅ氏名(30)</t>
  </si>
  <si>
    <t>生年月日(8)</t>
  </si>
  <si>
    <t>学校(1)</t>
  </si>
  <si>
    <t>学年(1)</t>
  </si>
  <si>
    <t>ｸﾗｽ(2)</t>
  </si>
  <si>
    <t>新日水連ｺｰﾄﾞ(7)</t>
  </si>
  <si>
    <t>所属名1(16)</t>
  </si>
  <si>
    <t>ｶﾅ所属名1(16)</t>
  </si>
  <si>
    <t>所属名2(16)</t>
  </si>
  <si>
    <t>ｶﾅ所属名2(16)</t>
  </si>
  <si>
    <t>所属名3(16)</t>
  </si>
  <si>
    <t>ｶﾅ所属名3(16)</t>
  </si>
  <si>
    <t>使用所属(1)</t>
  </si>
  <si>
    <t>ｴﾝﾄﾘｰ1(5)</t>
  </si>
  <si>
    <t>ｴﾝﾄﾘｰﾀｲﾑ1(7)</t>
  </si>
  <si>
    <t>ｴﾝﾄﾘｰ2(5)</t>
  </si>
  <si>
    <t>ｴﾝﾄﾘｰﾀｲﾑ2(7)</t>
  </si>
  <si>
    <t>ｴﾝﾄﾘｰ3(5)</t>
  </si>
  <si>
    <t>ｴﾝﾄﾘｰﾀｲﾑ3(7)</t>
  </si>
  <si>
    <t>ｴﾝﾄﾘｰ4(5)</t>
  </si>
  <si>
    <t>ｴﾝﾄﾘｰﾀｲﾑ4(7)</t>
  </si>
  <si>
    <t>ｴﾝﾄﾘｰ5(5)</t>
  </si>
  <si>
    <t>ｴﾝﾄﾘｰﾀｲﾑ5(7)</t>
  </si>
  <si>
    <t>ｴﾝﾄﾘｰ6(1)</t>
  </si>
  <si>
    <t>ｴﾝﾄﾘｰﾀｲﾑ6(7)</t>
  </si>
  <si>
    <t>ｴﾝﾄﾘｰ7(5)</t>
  </si>
  <si>
    <t>ｴﾝﾄﾘｰﾀｲﾑ7(7)</t>
  </si>
  <si>
    <t>ｴﾝﾄﾘｰ8(5)</t>
  </si>
  <si>
    <t>ｴﾝﾄﾘｰﾀｲﾑ8(7)</t>
  </si>
  <si>
    <t>ｴﾝﾄﾘｰ9(5)</t>
  </si>
  <si>
    <t>ｴﾝﾄﾘｰﾀｲﾑ9(7)</t>
  </si>
  <si>
    <t>ｴﾝﾄﾘｰ10(5)</t>
  </si>
  <si>
    <t>ｴﾝﾄﾘｰﾀｲﾑ10(7)</t>
  </si>
  <si>
    <t>自由形</t>
  </si>
  <si>
    <t>自由形</t>
    <rPh sb="0" eb="3">
      <t>ジユウガタ</t>
    </rPh>
    <phoneticPr fontId="2"/>
  </si>
  <si>
    <t>背泳ぎ</t>
  </si>
  <si>
    <t>背泳ぎ</t>
    <rPh sb="0" eb="2">
      <t>セオヨ</t>
    </rPh>
    <phoneticPr fontId="2"/>
  </si>
  <si>
    <t>平泳ぎ</t>
  </si>
  <si>
    <t>平泳ぎ</t>
    <rPh sb="0" eb="2">
      <t>ヒラオヨ</t>
    </rPh>
    <phoneticPr fontId="2"/>
  </si>
  <si>
    <t>バタフライ</t>
  </si>
  <si>
    <t>バタフライ</t>
    <phoneticPr fontId="2"/>
  </si>
  <si>
    <t>個人メドレー</t>
  </si>
  <si>
    <t>個人メドレー</t>
    <rPh sb="0" eb="2">
      <t>コジン</t>
    </rPh>
    <phoneticPr fontId="2"/>
  </si>
  <si>
    <t>女子</t>
  </si>
  <si>
    <t>200m</t>
  </si>
  <si>
    <t>男子</t>
  </si>
  <si>
    <t>25m</t>
  </si>
  <si>
    <t>100m</t>
  </si>
  <si>
    <t>メドレーリレー</t>
  </si>
  <si>
    <t>混合</t>
  </si>
  <si>
    <t>リレー</t>
  </si>
  <si>
    <t>50m</t>
  </si>
  <si>
    <t>50m自由形</t>
    <rPh sb="3" eb="6">
      <t>ジユウガタ</t>
    </rPh>
    <phoneticPr fontId="2"/>
  </si>
  <si>
    <t>100m自由形</t>
    <rPh sb="4" eb="7">
      <t>ジユウガタ</t>
    </rPh>
    <phoneticPr fontId="2"/>
  </si>
  <si>
    <t>200m自由形</t>
    <rPh sb="4" eb="7">
      <t>ジユウガタ</t>
    </rPh>
    <phoneticPr fontId="2"/>
  </si>
  <si>
    <t>400m自由形</t>
    <rPh sb="4" eb="7">
      <t>ジユウガタ</t>
    </rPh>
    <phoneticPr fontId="2"/>
  </si>
  <si>
    <t>800m自由形</t>
    <rPh sb="4" eb="7">
      <t>ジユウガタ</t>
    </rPh>
    <phoneticPr fontId="2"/>
  </si>
  <si>
    <t>1500m自由形</t>
    <rPh sb="5" eb="8">
      <t>ジユウガタ</t>
    </rPh>
    <phoneticPr fontId="2"/>
  </si>
  <si>
    <t>50m背泳ぎ</t>
    <phoneticPr fontId="2"/>
  </si>
  <si>
    <t>100m背泳ぎ</t>
    <phoneticPr fontId="2"/>
  </si>
  <si>
    <t>200m背泳ぎ</t>
    <phoneticPr fontId="2"/>
  </si>
  <si>
    <t>50m平泳ぎ</t>
    <phoneticPr fontId="2"/>
  </si>
  <si>
    <t>100m平泳ぎ</t>
    <phoneticPr fontId="2"/>
  </si>
  <si>
    <t>200m平泳ぎ</t>
    <phoneticPr fontId="2"/>
  </si>
  <si>
    <t>50mバタフライ</t>
    <phoneticPr fontId="2"/>
  </si>
  <si>
    <t>100mバタフライ</t>
    <phoneticPr fontId="2"/>
  </si>
  <si>
    <t>200mバタフライ</t>
    <phoneticPr fontId="2"/>
  </si>
  <si>
    <t>100m個人メドレー</t>
    <rPh sb="4" eb="6">
      <t>コジン</t>
    </rPh>
    <phoneticPr fontId="2"/>
  </si>
  <si>
    <t>200m個人メドレー</t>
    <rPh sb="4" eb="6">
      <t>コジン</t>
    </rPh>
    <phoneticPr fontId="2"/>
  </si>
  <si>
    <t>400m個人メドレー</t>
    <rPh sb="4" eb="6">
      <t>コジン</t>
    </rPh>
    <phoneticPr fontId="2"/>
  </si>
  <si>
    <t>種目コード</t>
    <rPh sb="0" eb="2">
      <t>シュモク</t>
    </rPh>
    <phoneticPr fontId="2"/>
  </si>
  <si>
    <t>フリーリレー</t>
    <phoneticPr fontId="2"/>
  </si>
  <si>
    <t>メドレーリレー</t>
    <phoneticPr fontId="2"/>
  </si>
  <si>
    <t>チーム番号(4)</t>
  </si>
  <si>
    <t>チーム名(20)</t>
  </si>
  <si>
    <t>ﾖﾐｶﾞﾅ(15)</t>
  </si>
  <si>
    <t>所属番号(4)</t>
  </si>
  <si>
    <t>加盟番号(2)</t>
  </si>
  <si>
    <t>ｴﾝﾄﾘｰ(5)</t>
  </si>
  <si>
    <t>ｴﾝﾄﾘｰﾀｲﾑ(7)</t>
  </si>
  <si>
    <t>男</t>
    <rPh sb="0" eb="1">
      <t>オトコ</t>
    </rPh>
    <phoneticPr fontId="2"/>
  </si>
  <si>
    <t>女</t>
    <rPh sb="0" eb="1">
      <t>オンナ</t>
    </rPh>
    <phoneticPr fontId="2"/>
  </si>
  <si>
    <t>4×25mメドレーリレー</t>
    <phoneticPr fontId="2"/>
  </si>
  <si>
    <t>4×50mメドレーリレー</t>
    <phoneticPr fontId="2"/>
  </si>
  <si>
    <t>4×100mメドレーリレー</t>
    <phoneticPr fontId="2"/>
  </si>
  <si>
    <t>4×200mメドレーリレー</t>
    <phoneticPr fontId="2"/>
  </si>
  <si>
    <t>4×25mフリーリレー</t>
    <phoneticPr fontId="2"/>
  </si>
  <si>
    <t>4×50mフリーリレー</t>
    <phoneticPr fontId="2"/>
  </si>
  <si>
    <t>4×100mフリーリレー</t>
    <phoneticPr fontId="2"/>
  </si>
  <si>
    <t>4×200mフリーリレー</t>
    <phoneticPr fontId="2"/>
  </si>
  <si>
    <t>←　全角・半角にご注意ください。プログラムへそのまま記載されます。</t>
    <rPh sb="2" eb="4">
      <t>ゼンカク</t>
    </rPh>
    <rPh sb="5" eb="7">
      <t>ハンカク</t>
    </rPh>
    <rPh sb="9" eb="11">
      <t>チュウイ</t>
    </rPh>
    <rPh sb="26" eb="28">
      <t>キサイ</t>
    </rPh>
    <phoneticPr fontId="2"/>
  </si>
  <si>
    <t>25m自由形</t>
    <rPh sb="3" eb="6">
      <t>ジユウガタ</t>
    </rPh>
    <phoneticPr fontId="2"/>
  </si>
  <si>
    <t>25m背泳ぎ</t>
    <phoneticPr fontId="2"/>
  </si>
  <si>
    <t>25m平泳ぎ</t>
    <phoneticPr fontId="2"/>
  </si>
  <si>
    <t>25mバタフライ</t>
    <phoneticPr fontId="2"/>
  </si>
  <si>
    <r>
      <t>【個人種目】　</t>
    </r>
    <r>
      <rPr>
        <sz val="11"/>
        <color indexed="10"/>
        <rFont val="ＭＳ Ｐゴシック"/>
        <family val="3"/>
        <charset val="128"/>
      </rPr>
      <t>※該当者がいない場合、必要ありません</t>
    </r>
    <rPh sb="1" eb="3">
      <t>コジン</t>
    </rPh>
    <rPh sb="3" eb="5">
      <t>シュモク</t>
    </rPh>
    <rPh sb="8" eb="11">
      <t>ガイトウシャ</t>
    </rPh>
    <rPh sb="15" eb="17">
      <t>バアイ</t>
    </rPh>
    <rPh sb="18" eb="20">
      <t>ヒツヨウ</t>
    </rPh>
    <phoneticPr fontId="2"/>
  </si>
  <si>
    <r>
      <t>【団体種目】　</t>
    </r>
    <r>
      <rPr>
        <sz val="11"/>
        <color indexed="10"/>
        <rFont val="ＭＳ Ｐゴシック"/>
        <family val="3"/>
        <charset val="128"/>
      </rPr>
      <t>※該当チームが無い場合は、必要ありません</t>
    </r>
    <rPh sb="1" eb="3">
      <t>ダンタイ</t>
    </rPh>
    <rPh sb="3" eb="5">
      <t>シュモク</t>
    </rPh>
    <rPh sb="8" eb="10">
      <t>ガイトウ</t>
    </rPh>
    <rPh sb="14" eb="15">
      <t>ナ</t>
    </rPh>
    <rPh sb="16" eb="18">
      <t>バアイ</t>
    </rPh>
    <rPh sb="20" eb="22">
      <t>ヒツヨウ</t>
    </rPh>
    <phoneticPr fontId="2"/>
  </si>
  <si>
    <t>⑦メールにて提出</t>
    <rPh sb="6" eb="8">
      <t>テイシュツ</t>
    </rPh>
    <phoneticPr fontId="2"/>
  </si>
  <si>
    <t>⑤誓約書（印刷、直筆書類）</t>
    <rPh sb="1" eb="4">
      <t>セイヤクショ</t>
    </rPh>
    <rPh sb="5" eb="7">
      <t>インサツ</t>
    </rPh>
    <rPh sb="8" eb="10">
      <t>ジキヒツ</t>
    </rPh>
    <rPh sb="10" eb="12">
      <t>ショルイ</t>
    </rPh>
    <phoneticPr fontId="2"/>
  </si>
  <si>
    <t>⑥記録該当（日本記録・世界記録該当申請書）</t>
    <rPh sb="1" eb="3">
      <t>キロク</t>
    </rPh>
    <rPh sb="3" eb="5">
      <t>ガイトウ</t>
    </rPh>
    <rPh sb="6" eb="8">
      <t>ニホン</t>
    </rPh>
    <rPh sb="8" eb="10">
      <t>キロク</t>
    </rPh>
    <rPh sb="11" eb="13">
      <t>セカイ</t>
    </rPh>
    <rPh sb="13" eb="15">
      <t>キロク</t>
    </rPh>
    <rPh sb="15" eb="17">
      <t>ガイトウ</t>
    </rPh>
    <rPh sb="17" eb="20">
      <t>シンセイショ</t>
    </rPh>
    <phoneticPr fontId="2"/>
  </si>
  <si>
    <t>必要項目に入力して下さい。</t>
    <rPh sb="0" eb="2">
      <t>ヒツヨウ</t>
    </rPh>
    <rPh sb="2" eb="4">
      <t>コウモク</t>
    </rPh>
    <rPh sb="5" eb="7">
      <t>ニュウリョク</t>
    </rPh>
    <rPh sb="9" eb="10">
      <t>クダ</t>
    </rPh>
    <phoneticPr fontId="2"/>
  </si>
  <si>
    <t>プリンターによって印字位置がかわる場合があります。</t>
    <rPh sb="9" eb="11">
      <t>インジ</t>
    </rPh>
    <rPh sb="11" eb="13">
      <t>イチ</t>
    </rPh>
    <rPh sb="17" eb="19">
      <t>バアイ</t>
    </rPh>
    <phoneticPr fontId="2"/>
  </si>
  <si>
    <t>A5用紙にて試し刷りし位置調整を行ってください。</t>
    <rPh sb="2" eb="4">
      <t>ヨウシ</t>
    </rPh>
    <rPh sb="6" eb="7">
      <t>タメ</t>
    </rPh>
    <rPh sb="8" eb="9">
      <t>ズ</t>
    </rPh>
    <rPh sb="11" eb="13">
      <t>イチ</t>
    </rPh>
    <rPh sb="13" eb="15">
      <t>チョウセイ</t>
    </rPh>
    <rPh sb="16" eb="17">
      <t>オコナ</t>
    </rPh>
    <phoneticPr fontId="2"/>
  </si>
  <si>
    <t>年令</t>
    <rPh sb="0" eb="2">
      <t>ネンレイ</t>
    </rPh>
    <phoneticPr fontId="2"/>
  </si>
  <si>
    <t>奈良　太郎</t>
    <rPh sb="0" eb="2">
      <t>ナラ</t>
    </rPh>
    <rPh sb="3" eb="5">
      <t>タロウ</t>
    </rPh>
    <phoneticPr fontId="2"/>
  </si>
  <si>
    <t>殿</t>
    <rPh sb="0" eb="1">
      <t>トノ</t>
    </rPh>
    <phoneticPr fontId="2"/>
  </si>
  <si>
    <t>18～24</t>
    <phoneticPr fontId="2"/>
  </si>
  <si>
    <t>25～29</t>
    <phoneticPr fontId="2"/>
  </si>
  <si>
    <t>30～34</t>
    <phoneticPr fontId="2"/>
  </si>
  <si>
    <t>35～39</t>
    <phoneticPr fontId="2"/>
  </si>
  <si>
    <t>40～44</t>
    <phoneticPr fontId="2"/>
  </si>
  <si>
    <t>５０ｍ</t>
  </si>
  <si>
    <t>自由形</t>
    <phoneticPr fontId="2"/>
  </si>
  <si>
    <t>１分５９秒９９</t>
    <rPh sb="1" eb="2">
      <t>フン</t>
    </rPh>
    <rPh sb="4" eb="5">
      <t>ビョウ</t>
    </rPh>
    <phoneticPr fontId="2"/>
  </si>
  <si>
    <t>45～49</t>
    <phoneticPr fontId="2"/>
  </si>
  <si>
    <t>50～54</t>
    <phoneticPr fontId="2"/>
  </si>
  <si>
    <t>２００ｍ</t>
  </si>
  <si>
    <t>55～59</t>
    <phoneticPr fontId="2"/>
  </si>
  <si>
    <t>60～64</t>
    <phoneticPr fontId="2"/>
  </si>
  <si>
    <t>１００ｍ</t>
  </si>
  <si>
    <t>個人メドレー</t>
    <phoneticPr fontId="2"/>
  </si>
  <si>
    <t>65～69</t>
    <phoneticPr fontId="2"/>
  </si>
  <si>
    <t>70～74</t>
    <phoneticPr fontId="2"/>
  </si>
  <si>
    <t>４×２５ｍ</t>
  </si>
  <si>
    <t>75～79</t>
    <phoneticPr fontId="2"/>
  </si>
  <si>
    <t>80～84</t>
    <phoneticPr fontId="2"/>
  </si>
  <si>
    <t>85～89</t>
    <phoneticPr fontId="2"/>
  </si>
  <si>
    <t>90～94</t>
    <phoneticPr fontId="2"/>
  </si>
  <si>
    <t>95～99</t>
    <phoneticPr fontId="2"/>
  </si>
  <si>
    <t>100～104</t>
    <phoneticPr fontId="2"/>
  </si>
  <si>
    <t>会　場　　まほろば健康パーク・スイムピア奈良</t>
    <rPh sb="0" eb="1">
      <t>カイ</t>
    </rPh>
    <rPh sb="2" eb="3">
      <t>バ</t>
    </rPh>
    <rPh sb="9" eb="11">
      <t>ケンコウ</t>
    </rPh>
    <rPh sb="20" eb="22">
      <t>ナラ</t>
    </rPh>
    <phoneticPr fontId="2"/>
  </si>
  <si>
    <r>
      <t>上記で入力したデータファイル　＋　誓約書（PDF）</t>
    </r>
    <r>
      <rPr>
        <sz val="11"/>
        <color indexed="10"/>
        <rFont val="ＭＳ Ｐゴシック"/>
        <family val="3"/>
        <charset val="128"/>
      </rPr>
      <t>※原本は当日受付に提出をお願いします。</t>
    </r>
    <rPh sb="0" eb="2">
      <t>ジョウキ</t>
    </rPh>
    <rPh sb="3" eb="5">
      <t>ニュウリョク</t>
    </rPh>
    <rPh sb="17" eb="20">
      <t>セイヤクショ</t>
    </rPh>
    <rPh sb="26" eb="28">
      <t>ゲンポン</t>
    </rPh>
    <rPh sb="29" eb="31">
      <t>トウジツ</t>
    </rPh>
    <rPh sb="31" eb="33">
      <t>ウケツケ</t>
    </rPh>
    <rPh sb="34" eb="36">
      <t>テイシュツ</t>
    </rPh>
    <rPh sb="38" eb="39">
      <t>ネガ</t>
    </rPh>
    <phoneticPr fontId="2"/>
  </si>
  <si>
    <t>シート下部の『①大会申込書』『②個人種目』『③団体種目』『④役員申請書』『⑤記録該当』にそれぞれ入力。</t>
    <rPh sb="3" eb="5">
      <t>カブ</t>
    </rPh>
    <rPh sb="8" eb="10">
      <t>タイカイ</t>
    </rPh>
    <rPh sb="10" eb="12">
      <t>モウシコミ</t>
    </rPh>
    <rPh sb="12" eb="13">
      <t>ショ</t>
    </rPh>
    <rPh sb="16" eb="18">
      <t>コジン</t>
    </rPh>
    <rPh sb="18" eb="20">
      <t>シュモク</t>
    </rPh>
    <rPh sb="23" eb="25">
      <t>ダンタイ</t>
    </rPh>
    <rPh sb="25" eb="27">
      <t>シュモク</t>
    </rPh>
    <rPh sb="30" eb="32">
      <t>ヤクイン</t>
    </rPh>
    <rPh sb="32" eb="35">
      <t>シンセイショ</t>
    </rPh>
    <rPh sb="38" eb="40">
      <t>キロク</t>
    </rPh>
    <rPh sb="40" eb="42">
      <t>ガイトウ</t>
    </rPh>
    <rPh sb="48" eb="50">
      <t>ニュウリョク</t>
    </rPh>
    <phoneticPr fontId="2"/>
  </si>
  <si>
    <t>※振込者名義は、『マスターズ　チーム名』でお願いいたします。</t>
    <phoneticPr fontId="2"/>
  </si>
  <si>
    <t>公認申請時にチェックが入り、作業が中断されます。</t>
    <rPh sb="0" eb="2">
      <t>コウニン</t>
    </rPh>
    <rPh sb="2" eb="5">
      <t>シンセイジ</t>
    </rPh>
    <rPh sb="11" eb="12">
      <t>ハイ</t>
    </rPh>
    <rPh sb="14" eb="16">
      <t>サギョウ</t>
    </rPh>
    <rPh sb="17" eb="19">
      <t>チュウダン</t>
    </rPh>
    <phoneticPr fontId="2"/>
  </si>
  <si>
    <t>入力には、細心の注意をお願いいたします。</t>
    <rPh sb="0" eb="2">
      <t>ニュウリョク</t>
    </rPh>
    <rPh sb="5" eb="7">
      <t>サイシン</t>
    </rPh>
    <rPh sb="8" eb="10">
      <t>チュウイ</t>
    </rPh>
    <rPh sb="12" eb="13">
      <t>ネガ</t>
    </rPh>
    <phoneticPr fontId="2"/>
  </si>
  <si>
    <t>※PDF変換が困難な場合は、誓約書(原本)を郵送して下さい。</t>
    <rPh sb="4" eb="6">
      <t>ヘンカン</t>
    </rPh>
    <rPh sb="7" eb="9">
      <t>コンナン</t>
    </rPh>
    <rPh sb="10" eb="12">
      <t>バアイ</t>
    </rPh>
    <rPh sb="22" eb="24">
      <t>ユウソウ</t>
    </rPh>
    <rPh sb="26" eb="27">
      <t>クダ</t>
    </rPh>
    <phoneticPr fontId="2"/>
  </si>
  <si>
    <t>※署名欄及び生年月日は直筆です。</t>
    <rPh sb="1" eb="3">
      <t>ショメイ</t>
    </rPh>
    <rPh sb="3" eb="4">
      <t>ラン</t>
    </rPh>
    <rPh sb="4" eb="5">
      <t>オヨ</t>
    </rPh>
    <rPh sb="6" eb="8">
      <t>セイネン</t>
    </rPh>
    <rPh sb="8" eb="10">
      <t>ガッピ</t>
    </rPh>
    <rPh sb="11" eb="13">
      <t>ジキヒツ</t>
    </rPh>
    <phoneticPr fontId="2"/>
  </si>
  <si>
    <t>誓約書は印刷し、内容に同意のもと『申込責任者』『出場者署名』を直筆で記入してください。</t>
    <rPh sb="0" eb="3">
      <t>セイヤクショ</t>
    </rPh>
    <rPh sb="4" eb="6">
      <t>インサツ</t>
    </rPh>
    <rPh sb="8" eb="10">
      <t>ナイヨウ</t>
    </rPh>
    <rPh sb="11" eb="13">
      <t>ドウイ</t>
    </rPh>
    <rPh sb="17" eb="19">
      <t>モウシコミ</t>
    </rPh>
    <rPh sb="19" eb="22">
      <t>セキニンシャ</t>
    </rPh>
    <rPh sb="24" eb="27">
      <t>シュツジョウシャ</t>
    </rPh>
    <rPh sb="27" eb="29">
      <t>ショメイ</t>
    </rPh>
    <rPh sb="31" eb="33">
      <t>ジキヒツ</t>
    </rPh>
    <rPh sb="34" eb="36">
      <t>キニュウ</t>
    </rPh>
    <phoneticPr fontId="2"/>
  </si>
  <si>
    <t>※誓約書をPDFにし、本ファイルと共にメールにて提出ください。(原本は大会当日チーム受付にて</t>
    <rPh sb="1" eb="4">
      <t>セイヤクショ</t>
    </rPh>
    <rPh sb="11" eb="12">
      <t>ホン</t>
    </rPh>
    <rPh sb="17" eb="18">
      <t>トモ</t>
    </rPh>
    <rPh sb="24" eb="26">
      <t>テイシュツ</t>
    </rPh>
    <rPh sb="32" eb="34">
      <t>ゲンポン</t>
    </rPh>
    <rPh sb="35" eb="39">
      <t>タイカイトウジツ</t>
    </rPh>
    <rPh sb="42" eb="44">
      <t>ウケツケ</t>
    </rPh>
    <phoneticPr fontId="2"/>
  </si>
  <si>
    <t xml:space="preserve"> 　提出または郵送でお願いいたします。</t>
    <rPh sb="2" eb="4">
      <t>テイシュツ</t>
    </rPh>
    <rPh sb="7" eb="9">
      <t>ユウソウ</t>
    </rPh>
    <rPh sb="11" eb="12">
      <t>ネガ</t>
    </rPh>
    <phoneticPr fontId="2"/>
  </si>
  <si>
    <t>※登録シールが届いていない場合、シール添付欄に登録ナンバーを記入し提出をお願いします。</t>
    <rPh sb="1" eb="3">
      <t>トウロク</t>
    </rPh>
    <rPh sb="7" eb="8">
      <t>トド</t>
    </rPh>
    <rPh sb="13" eb="15">
      <t>バアイ</t>
    </rPh>
    <rPh sb="19" eb="22">
      <t>テンプラン</t>
    </rPh>
    <rPh sb="23" eb="25">
      <t>トウロク</t>
    </rPh>
    <rPh sb="30" eb="32">
      <t>キニュウ</t>
    </rPh>
    <rPh sb="33" eb="35">
      <t>テイシュツ</t>
    </rPh>
    <rPh sb="37" eb="38">
      <t>ネガ</t>
    </rPh>
    <phoneticPr fontId="2"/>
  </si>
  <si>
    <t>毎回数件、登録番号及び生年月日など入力間違いが発生しています。</t>
    <rPh sb="0" eb="2">
      <t>マイカイ</t>
    </rPh>
    <rPh sb="2" eb="4">
      <t>スウケン</t>
    </rPh>
    <rPh sb="5" eb="7">
      <t>トウロク</t>
    </rPh>
    <rPh sb="7" eb="9">
      <t>バンゴウ</t>
    </rPh>
    <rPh sb="9" eb="10">
      <t>オヨ</t>
    </rPh>
    <rPh sb="11" eb="13">
      <t>セイネン</t>
    </rPh>
    <rPh sb="13" eb="15">
      <t>ガッピ</t>
    </rPh>
    <rPh sb="17" eb="19">
      <t>ニュウリョク</t>
    </rPh>
    <rPh sb="19" eb="21">
      <t>マチガ</t>
    </rPh>
    <rPh sb="23" eb="25">
      <t>ハッセイ</t>
    </rPh>
    <phoneticPr fontId="2"/>
  </si>
  <si>
    <t>チーム名</t>
    <rPh sb="3" eb="4">
      <t>メイ</t>
    </rPh>
    <phoneticPr fontId="2"/>
  </si>
  <si>
    <t>チーム略称名</t>
    <rPh sb="3" eb="6">
      <t>リャクショウメイ</t>
    </rPh>
    <phoneticPr fontId="2"/>
  </si>
  <si>
    <t>チームID</t>
    <phoneticPr fontId="2"/>
  </si>
  <si>
    <t>チーム責任者名</t>
    <rPh sb="3" eb="6">
      <t>セキニンシャ</t>
    </rPh>
    <rPh sb="6" eb="7">
      <t>メイ</t>
    </rPh>
    <phoneticPr fontId="2"/>
  </si>
  <si>
    <t>引率責任者</t>
    <rPh sb="0" eb="5">
      <t>インソツセキニンシャ</t>
    </rPh>
    <phoneticPr fontId="2"/>
  </si>
  <si>
    <t>申込責任者</t>
    <rPh sb="0" eb="5">
      <t>モウシコミセキニンシャ</t>
    </rPh>
    <phoneticPr fontId="2"/>
  </si>
  <si>
    <t>住所</t>
    <rPh sb="0" eb="2">
      <t>ジュウショ</t>
    </rPh>
    <phoneticPr fontId="2"/>
  </si>
  <si>
    <t>〒</t>
    <phoneticPr fontId="2"/>
  </si>
  <si>
    <t>電話番号</t>
    <rPh sb="0" eb="4">
      <t>デンワバンゴウ</t>
    </rPh>
    <phoneticPr fontId="2"/>
  </si>
  <si>
    <t>携帯番号</t>
    <rPh sb="0" eb="4">
      <t>ケイタイバンゴウ</t>
    </rPh>
    <phoneticPr fontId="2"/>
  </si>
  <si>
    <t>メアド</t>
    <phoneticPr fontId="2"/>
  </si>
  <si>
    <t>男</t>
    <rPh sb="0" eb="1">
      <t>オトコ</t>
    </rPh>
    <phoneticPr fontId="2"/>
  </si>
  <si>
    <t>女</t>
    <rPh sb="0" eb="1">
      <t>オンナ</t>
    </rPh>
    <phoneticPr fontId="2"/>
  </si>
  <si>
    <t>計</t>
    <rPh sb="0" eb="1">
      <t>ケイ</t>
    </rPh>
    <phoneticPr fontId="2"/>
  </si>
  <si>
    <t>男個種</t>
    <rPh sb="0" eb="1">
      <t>オトコ</t>
    </rPh>
    <rPh sb="1" eb="2">
      <t>コ</t>
    </rPh>
    <rPh sb="2" eb="3">
      <t>タネ</t>
    </rPh>
    <phoneticPr fontId="2"/>
  </si>
  <si>
    <t>女個種</t>
    <rPh sb="0" eb="1">
      <t>オンナ</t>
    </rPh>
    <rPh sb="1" eb="2">
      <t>コ</t>
    </rPh>
    <rPh sb="2" eb="3">
      <t>タネ</t>
    </rPh>
    <phoneticPr fontId="2"/>
  </si>
  <si>
    <t>男団種</t>
    <rPh sb="0" eb="1">
      <t>オトコ</t>
    </rPh>
    <rPh sb="1" eb="2">
      <t>ダン</t>
    </rPh>
    <rPh sb="2" eb="3">
      <t>タネ</t>
    </rPh>
    <phoneticPr fontId="2"/>
  </si>
  <si>
    <t>女団種</t>
    <rPh sb="0" eb="1">
      <t>オンナ</t>
    </rPh>
    <rPh sb="1" eb="2">
      <t>ダン</t>
    </rPh>
    <rPh sb="2" eb="3">
      <t>タネ</t>
    </rPh>
    <phoneticPr fontId="2"/>
  </si>
  <si>
    <t>混団種</t>
    <rPh sb="0" eb="1">
      <t>コ</t>
    </rPh>
    <rPh sb="1" eb="2">
      <t>ダン</t>
    </rPh>
    <rPh sb="2" eb="3">
      <t>タネ</t>
    </rPh>
    <phoneticPr fontId="2"/>
  </si>
  <si>
    <t>個金</t>
    <rPh sb="0" eb="1">
      <t>コ</t>
    </rPh>
    <rPh sb="1" eb="2">
      <t>キン</t>
    </rPh>
    <phoneticPr fontId="2"/>
  </si>
  <si>
    <t>団金</t>
    <rPh sb="0" eb="1">
      <t>ダン</t>
    </rPh>
    <rPh sb="1" eb="2">
      <t>キン</t>
    </rPh>
    <phoneticPr fontId="2"/>
  </si>
  <si>
    <t>プロ</t>
    <phoneticPr fontId="2"/>
  </si>
  <si>
    <t>弁当</t>
    <rPh sb="0" eb="2">
      <t>ベントウ</t>
    </rPh>
    <phoneticPr fontId="2"/>
  </si>
  <si>
    <t>氏名</t>
    <rPh sb="0" eb="2">
      <t>シメイ</t>
    </rPh>
    <phoneticPr fontId="4"/>
  </si>
  <si>
    <t>出場</t>
    <rPh sb="0" eb="2">
      <t>シュツジョウ</t>
    </rPh>
    <phoneticPr fontId="4"/>
  </si>
  <si>
    <t>希望</t>
    <rPh sb="0" eb="2">
      <t>キボウ</t>
    </rPh>
    <phoneticPr fontId="4"/>
  </si>
  <si>
    <t>経験</t>
    <rPh sb="0" eb="2">
      <t>ケイケン</t>
    </rPh>
    <phoneticPr fontId="4"/>
  </si>
  <si>
    <t>資格</t>
    <rPh sb="0" eb="2">
      <t>シカク</t>
    </rPh>
    <phoneticPr fontId="4"/>
  </si>
  <si>
    <t>チーム</t>
    <phoneticPr fontId="2"/>
  </si>
  <si>
    <r>
      <t>　 シールが届き次第、</t>
    </r>
    <r>
      <rPr>
        <b/>
        <u/>
        <sz val="11"/>
        <color rgb="FFFF0000"/>
        <rFont val="ＭＳ Ｐゴシック"/>
        <family val="3"/>
        <charset val="128"/>
      </rPr>
      <t>原本に添付またはシールを大会当日にご提出ください。</t>
    </r>
    <rPh sb="6" eb="7">
      <t>トド</t>
    </rPh>
    <rPh sb="8" eb="10">
      <t>シダイ</t>
    </rPh>
    <rPh sb="11" eb="13">
      <t>ゲンポン</t>
    </rPh>
    <rPh sb="14" eb="16">
      <t>テンプ</t>
    </rPh>
    <rPh sb="23" eb="27">
      <t>タイカイトウジツ</t>
    </rPh>
    <rPh sb="29" eb="31">
      <t>テイシュツ</t>
    </rPh>
    <phoneticPr fontId="2"/>
  </si>
  <si>
    <t>※ご本人が署名してください。</t>
    <rPh sb="2" eb="4">
      <t>ホンニン</t>
    </rPh>
    <rPh sb="5" eb="7">
      <t>ショメイ</t>
    </rPh>
    <phoneticPr fontId="2"/>
  </si>
  <si>
    <t>公認申請にあたり、正確な登録番号が必要になります。PDFの際は、数値が確認できます様、お願いします。</t>
    <rPh sb="0" eb="2">
      <t>コウニン</t>
    </rPh>
    <rPh sb="2" eb="4">
      <t>シンセイ</t>
    </rPh>
    <rPh sb="9" eb="11">
      <t>セイカク</t>
    </rPh>
    <rPh sb="12" eb="14">
      <t>トウロク</t>
    </rPh>
    <rPh sb="14" eb="16">
      <t>バンゴウ</t>
    </rPh>
    <rPh sb="17" eb="19">
      <t>ヒツヨウ</t>
    </rPh>
    <rPh sb="29" eb="30">
      <t>サイ</t>
    </rPh>
    <rPh sb="32" eb="34">
      <t>スウチ</t>
    </rPh>
    <rPh sb="35" eb="37">
      <t>カクニン</t>
    </rPh>
    <rPh sb="41" eb="42">
      <t>ヨウ</t>
    </rPh>
    <rPh sb="44" eb="45">
      <t>ネガ</t>
    </rPh>
    <phoneticPr fontId="2"/>
  </si>
  <si>
    <t>配布</t>
    <rPh sb="0" eb="2">
      <t>ハイフ</t>
    </rPh>
    <phoneticPr fontId="2"/>
  </si>
  <si>
    <t>プロ</t>
    <phoneticPr fontId="2"/>
  </si>
  <si>
    <t>プロ代</t>
    <rPh sb="2" eb="3">
      <t>ダイ</t>
    </rPh>
    <phoneticPr fontId="2"/>
  </si>
  <si>
    <t>弁当代</t>
    <rPh sb="0" eb="3">
      <t>ベントウダイ</t>
    </rPh>
    <phoneticPr fontId="2"/>
  </si>
  <si>
    <t>■お振込完了後、振込明細書は、PDFに変換してメールにて提出をお願いいたします。</t>
    <rPh sb="2" eb="7">
      <t>フリコミカンリョウゴ</t>
    </rPh>
    <rPh sb="8" eb="10">
      <t>フリコミ</t>
    </rPh>
    <rPh sb="10" eb="12">
      <t>メイサイ</t>
    </rPh>
    <rPh sb="12" eb="13">
      <t>ショ</t>
    </rPh>
    <rPh sb="19" eb="21">
      <t>ヘンカン</t>
    </rPh>
    <rPh sb="28" eb="30">
      <t>テイシュツ</t>
    </rPh>
    <rPh sb="32" eb="33">
      <t>ネガ</t>
    </rPh>
    <phoneticPr fontId="2"/>
  </si>
  <si>
    <r>
      <t xml:space="preserve">生年月日
</t>
    </r>
    <r>
      <rPr>
        <sz val="10"/>
        <rFont val="ＭＳ Ｐゴシック"/>
        <family val="3"/>
        <charset val="128"/>
      </rPr>
      <t>(YYYY/M/D)</t>
    </r>
    <rPh sb="0" eb="2">
      <t>セイネン</t>
    </rPh>
    <rPh sb="2" eb="4">
      <t>ガッピ</t>
    </rPh>
    <phoneticPr fontId="2"/>
  </si>
  <si>
    <t>チームカナ</t>
    <phoneticPr fontId="2"/>
  </si>
  <si>
    <t>チーム略称名に対するカナ(半角　英数カナ)</t>
    <rPh sb="3" eb="6">
      <t>リャクショウメイ</t>
    </rPh>
    <rPh sb="7" eb="8">
      <t>タイ</t>
    </rPh>
    <rPh sb="13" eb="15">
      <t>ハンカク</t>
    </rPh>
    <rPh sb="16" eb="18">
      <t>エイスウ</t>
    </rPh>
    <phoneticPr fontId="2"/>
  </si>
  <si>
    <t>チーム略称名に対するカナ(半角　英数カナ)</t>
    <rPh sb="3" eb="5">
      <t>リャクショウ</t>
    </rPh>
    <rPh sb="5" eb="6">
      <t>メイ</t>
    </rPh>
    <rPh sb="7" eb="8">
      <t>タイ</t>
    </rPh>
    <rPh sb="13" eb="15">
      <t>ハンカク</t>
    </rPh>
    <rPh sb="16" eb="18">
      <t>エイスウ</t>
    </rPh>
    <phoneticPr fontId="2"/>
  </si>
  <si>
    <t>14th NARA MASTERS SWIM MEET2025</t>
    <phoneticPr fontId="2"/>
  </si>
  <si>
    <r>
      <rPr>
        <b/>
        <sz val="18"/>
        <rFont val="ＭＳ Ｐゴシック"/>
        <family val="3"/>
        <charset val="128"/>
      </rPr>
      <t>①このシートは印刷して、署名及び登録者シールを添付し、PDFファイルでエントリーデータと一緒にメール添付または郵送してください。</t>
    </r>
    <r>
      <rPr>
        <b/>
        <sz val="18"/>
        <color rgb="FFFF0000"/>
        <rFont val="ＭＳ Ｐゴシック"/>
        <family val="3"/>
        <charset val="128"/>
      </rPr>
      <t>(未登録者はシールは不要です)</t>
    </r>
    <r>
      <rPr>
        <b/>
        <sz val="18"/>
        <rFont val="ＭＳ Ｐゴシック"/>
        <family val="3"/>
        <charset val="128"/>
      </rPr>
      <t xml:space="preserve">
②</t>
    </r>
    <r>
      <rPr>
        <b/>
        <sz val="18"/>
        <color indexed="10"/>
        <rFont val="ＭＳ Ｐゴシック"/>
        <family val="3"/>
        <charset val="128"/>
      </rPr>
      <t>原本は大会当日のチーム受付</t>
    </r>
    <r>
      <rPr>
        <b/>
        <sz val="18"/>
        <rFont val="ＭＳ Ｐゴシック"/>
        <family val="3"/>
        <charset val="128"/>
      </rPr>
      <t>で提出ください。
③署名は本人の直筆のみ有効です。</t>
    </r>
    <r>
      <rPr>
        <b/>
        <sz val="18"/>
        <color indexed="10"/>
        <rFont val="ＭＳ Ｐゴシック"/>
        <family val="3"/>
        <charset val="128"/>
      </rPr>
      <t xml:space="preserve">
</t>
    </r>
    <rPh sb="109" eb="111">
      <t>ホンニン</t>
    </rPh>
    <phoneticPr fontId="2"/>
  </si>
  <si>
    <t>（大会当日に会場に居る、チームの代表責任者名）</t>
    <rPh sb="9" eb="10">
      <t>イ</t>
    </rPh>
    <rPh sb="16" eb="18">
      <t>ダイヒョウ</t>
    </rPh>
    <rPh sb="18" eb="20">
      <t>セキニン</t>
    </rPh>
    <rPh sb="20" eb="21">
      <t>シャ</t>
    </rPh>
    <rPh sb="21" eb="22">
      <t>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</si>
</sst>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quot;円&quot;"/>
    <numFmt numFmtId="177" formatCode="General&quot; 種目&quot;"/>
    <numFmt numFmtId="178" formatCode="General&quot; 部 　&quot;"/>
    <numFmt numFmtId="179" formatCode="General&quot; 個 　&quot;"/>
    <numFmt numFmtId="180" formatCode="General&quot; 名&quot;"/>
    <numFmt numFmtId="181" formatCode="&quot;開催日 : &quot;yyyy&quot;年&quot;m&quot;月&quot;d&quot;日&quot;;@"/>
    <numFmt numFmtId="182" formatCode="[&gt;=100]#&quot;:&quot;00.00;[&lt;100]00.00;General"/>
    <numFmt numFmtId="183" formatCode="yyyy/mm/dd"/>
    <numFmt numFmtId="184" formatCode="General&quot;才&quot;"/>
    <numFmt numFmtId="185" formatCode="&quot;競技会名    &quot;General"/>
    <numFmt numFmtId="186" formatCode="[$-F800]dddd\,\ mmmm\ dd\,\ yyyy"/>
  </numFmts>
  <fonts count="39">
    <font>
      <sz val="11"/>
      <name val="ＭＳ Ｐゴシック"/>
      <family val="3"/>
      <charset val="128"/>
    </font>
    <font>
      <sz val="11"/>
      <color indexed="8"/>
      <name val="ＭＳ Ｐゴシック"/>
      <family val="3"/>
      <charset val="128"/>
    </font>
    <font>
      <sz val="6"/>
      <name val="ＭＳ Ｐゴシック"/>
      <family val="3"/>
      <charset val="128"/>
    </font>
    <font>
      <sz val="12"/>
      <name val="ＭＳ Ｐゴシック"/>
      <family val="3"/>
      <charset val="128"/>
    </font>
    <font>
      <b/>
      <sz val="14"/>
      <name val="ＭＳ Ｐゴシック"/>
      <family val="3"/>
      <charset val="128"/>
    </font>
    <font>
      <b/>
      <sz val="10"/>
      <name val="ＭＳ Ｐゴシック"/>
      <family val="3"/>
      <charset val="128"/>
    </font>
    <font>
      <sz val="10"/>
      <name val="ＭＳ Ｐゴシック"/>
      <family val="3"/>
      <charset val="128"/>
    </font>
    <font>
      <b/>
      <sz val="11"/>
      <name val="ＭＳ Ｐゴシック"/>
      <family val="3"/>
      <charset val="128"/>
    </font>
    <font>
      <sz val="11"/>
      <name val="ＭＳ Ｐゴシック"/>
      <family val="3"/>
      <charset val="128"/>
    </font>
    <font>
      <sz val="14"/>
      <name val="ＭＳ Ｐゴシック"/>
      <family val="3"/>
      <charset val="128"/>
    </font>
    <font>
      <b/>
      <sz val="11"/>
      <color indexed="10"/>
      <name val="ＭＳ Ｐゴシック"/>
      <family val="3"/>
      <charset val="128"/>
    </font>
    <font>
      <u/>
      <sz val="16"/>
      <name val="ＭＳ Ｐゴシック"/>
      <family val="3"/>
      <charset val="128"/>
    </font>
    <font>
      <b/>
      <sz val="18"/>
      <color indexed="10"/>
      <name val="ＭＳ Ｐゴシック"/>
      <family val="3"/>
      <charset val="128"/>
    </font>
    <font>
      <sz val="11"/>
      <color indexed="10"/>
      <name val="ＭＳ Ｐゴシック"/>
      <family val="3"/>
      <charset val="128"/>
    </font>
    <font>
      <sz val="9"/>
      <name val="ＭＳ Ｐゴシック"/>
      <family val="3"/>
      <charset val="128"/>
    </font>
    <font>
      <sz val="16"/>
      <name val="ＭＳ Ｐゴシック"/>
      <family val="3"/>
      <charset val="128"/>
    </font>
    <font>
      <sz val="18"/>
      <name val="ＭＳ Ｐゴシック"/>
      <family val="3"/>
      <charset val="128"/>
    </font>
    <font>
      <b/>
      <u/>
      <sz val="16"/>
      <name val="ＭＳ Ｐゴシック"/>
      <family val="3"/>
      <charset val="128"/>
    </font>
    <font>
      <b/>
      <sz val="18"/>
      <name val="ＭＳ Ｐゴシック"/>
      <family val="3"/>
      <charset val="128"/>
    </font>
    <font>
      <sz val="11"/>
      <color theme="1"/>
      <name val="ＭＳ Ｐゴシック"/>
      <family val="3"/>
      <charset val="128"/>
    </font>
    <font>
      <sz val="11"/>
      <color theme="0"/>
      <name val="ＭＳ Ｐゴシック"/>
      <family val="3"/>
      <charset val="128"/>
    </font>
    <font>
      <b/>
      <sz val="11"/>
      <color theme="0"/>
      <name val="ＭＳ Ｐゴシック"/>
      <family val="3"/>
      <charset val="128"/>
    </font>
    <font>
      <u/>
      <sz val="11"/>
      <color theme="10"/>
      <name val="ＭＳ Ｐゴシック"/>
      <family val="3"/>
      <charset val="128"/>
    </font>
    <font>
      <sz val="11"/>
      <color rgb="FFFF0000"/>
      <name val="ＭＳ Ｐゴシック"/>
      <family val="3"/>
      <charset val="128"/>
    </font>
    <font>
      <b/>
      <sz val="11"/>
      <color rgb="FFFF0000"/>
      <name val="ＭＳ Ｐゴシック"/>
      <family val="3"/>
      <charset val="128"/>
    </font>
    <font>
      <b/>
      <sz val="18"/>
      <color rgb="FFFF0000"/>
      <name val="ＭＳ Ｐゴシック"/>
      <family val="3"/>
      <charset val="128"/>
    </font>
    <font>
      <b/>
      <sz val="16"/>
      <color rgb="FFFF0000"/>
      <name val="ＭＳ Ｐゴシック"/>
      <family val="3"/>
      <charset val="128"/>
    </font>
    <font>
      <sz val="11"/>
      <color theme="6" tint="0.59999389629810485"/>
      <name val="ＭＳ Ｐゴシック"/>
      <family val="3"/>
      <charset val="128"/>
    </font>
    <font>
      <sz val="11"/>
      <color theme="1"/>
      <name val="ＭＳ Ｐ明朝"/>
      <family val="1"/>
      <charset val="128"/>
    </font>
    <font>
      <sz val="11"/>
      <color rgb="FFFF0000"/>
      <name val="ＭＳ Ｐ明朝"/>
      <family val="1"/>
      <charset val="128"/>
    </font>
    <font>
      <sz val="12"/>
      <color theme="1"/>
      <name val="ＭＳ Ｐ明朝"/>
      <family val="1"/>
      <charset val="128"/>
    </font>
    <font>
      <sz val="22"/>
      <color rgb="FFFF0000"/>
      <name val="ＭＳ Ｐゴシック"/>
      <family val="3"/>
      <charset val="128"/>
    </font>
    <font>
      <b/>
      <sz val="12"/>
      <color theme="0"/>
      <name val="ＭＳ Ｐゴシック"/>
      <family val="3"/>
      <charset val="128"/>
    </font>
    <font>
      <sz val="20"/>
      <color rgb="FFFF0000"/>
      <name val="ＭＳ Ｐゴシック"/>
      <family val="3"/>
      <charset val="128"/>
      <scheme val="major"/>
    </font>
    <font>
      <sz val="10"/>
      <color theme="0" tint="-0.34998626667073579"/>
      <name val="ＭＳ Ｐゴシック"/>
      <family val="3"/>
      <charset val="128"/>
    </font>
    <font>
      <u/>
      <sz val="11"/>
      <color theme="1"/>
      <name val="ＭＳ Ｐ明朝"/>
      <family val="1"/>
      <charset val="128"/>
    </font>
    <font>
      <sz val="9"/>
      <color theme="1"/>
      <name val="ＭＳ Ｐ明朝"/>
      <family val="1"/>
      <charset val="128"/>
    </font>
    <font>
      <b/>
      <u/>
      <sz val="11"/>
      <color rgb="FFFF0000"/>
      <name val="ＭＳ Ｐゴシック"/>
      <family val="3"/>
      <charset val="128"/>
    </font>
    <font>
      <sz val="9"/>
      <color rgb="FF000000"/>
      <name val="Meiryo UI"/>
      <family val="3"/>
      <charset val="128"/>
    </font>
  </fonts>
  <fills count="9">
    <fill>
      <patternFill patternType="none"/>
    </fill>
    <fill>
      <patternFill patternType="gray125"/>
    </fill>
    <fill>
      <patternFill patternType="solid">
        <fgColor theme="6" tint="0.59999389629810485"/>
        <bgColor indexed="64"/>
      </patternFill>
    </fill>
    <fill>
      <patternFill patternType="solid">
        <fgColor theme="0"/>
        <bgColor indexed="64"/>
      </patternFill>
    </fill>
    <fill>
      <patternFill patternType="solid">
        <fgColor theme="0" tint="-0.14999847407452621"/>
        <bgColor indexed="64"/>
      </patternFill>
    </fill>
    <fill>
      <patternFill patternType="solid">
        <fgColor rgb="FFFFFFCC"/>
        <bgColor indexed="64"/>
      </patternFill>
    </fill>
    <fill>
      <patternFill patternType="solid">
        <fgColor theme="6" tint="-0.499984740745262"/>
        <bgColor indexed="64"/>
      </patternFill>
    </fill>
    <fill>
      <patternFill patternType="solid">
        <fgColor rgb="FFFF0000"/>
        <bgColor indexed="64"/>
      </patternFill>
    </fill>
    <fill>
      <patternFill patternType="solid">
        <fgColor theme="0" tint="-4.9989318521683403E-2"/>
        <bgColor indexed="64"/>
      </patternFill>
    </fill>
  </fills>
  <borders count="6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double">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hair">
        <color indexed="64"/>
      </top>
      <bottom/>
      <diagonal/>
    </border>
    <border>
      <left style="hair">
        <color indexed="64"/>
      </left>
      <right style="hair">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hair">
        <color indexed="64"/>
      </top>
      <bottom style="double">
        <color indexed="64"/>
      </bottom>
      <diagonal/>
    </border>
    <border>
      <left/>
      <right style="thin">
        <color indexed="64"/>
      </right>
      <top style="hair">
        <color indexed="64"/>
      </top>
      <bottom style="hair">
        <color indexed="64"/>
      </bottom>
      <diagonal/>
    </border>
    <border>
      <left style="thin">
        <color indexed="64"/>
      </left>
      <right/>
      <top style="hair">
        <color indexed="64"/>
      </top>
      <bottom style="double">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bottom style="thin">
        <color indexed="64"/>
      </bottom>
      <diagonal/>
    </border>
    <border>
      <left style="hair">
        <color indexed="64"/>
      </left>
      <right style="thin">
        <color indexed="64"/>
      </right>
      <top style="thin">
        <color indexed="64"/>
      </top>
      <bottom style="hair">
        <color indexed="64"/>
      </bottom>
      <diagonal/>
    </border>
    <border>
      <left/>
      <right/>
      <top style="hair">
        <color indexed="64"/>
      </top>
      <bottom/>
      <diagonal/>
    </border>
    <border>
      <left/>
      <right style="thin">
        <color indexed="64"/>
      </right>
      <top style="hair">
        <color indexed="64"/>
      </top>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hair">
        <color indexed="64"/>
      </left>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s>
  <cellStyleXfs count="5">
    <xf numFmtId="0" fontId="0" fillId="0" borderId="0">
      <alignment vertical="center"/>
    </xf>
    <xf numFmtId="0" fontId="22" fillId="0" borderId="0" applyNumberFormat="0" applyFill="0" applyBorder="0" applyAlignment="0" applyProtection="0">
      <alignment vertical="center"/>
    </xf>
    <xf numFmtId="38" fontId="8" fillId="0" borderId="0" applyFont="0" applyFill="0" applyBorder="0" applyAlignment="0" applyProtection="0">
      <alignment vertical="center"/>
    </xf>
    <xf numFmtId="0" fontId="19" fillId="0" borderId="0">
      <alignment vertical="center"/>
    </xf>
    <xf numFmtId="0" fontId="19" fillId="0" borderId="0">
      <alignment vertical="center"/>
    </xf>
  </cellStyleXfs>
  <cellXfs count="262">
    <xf numFmtId="0" fontId="0" fillId="0" borderId="0" xfId="0">
      <alignment vertical="center"/>
    </xf>
    <xf numFmtId="0" fontId="0" fillId="2" borderId="0" xfId="0" applyFill="1">
      <alignment vertical="center"/>
    </xf>
    <xf numFmtId="0" fontId="0" fillId="3" borderId="0" xfId="0" applyFill="1">
      <alignment vertical="center"/>
    </xf>
    <xf numFmtId="0" fontId="7" fillId="3" borderId="0" xfId="0" applyFont="1" applyFill="1">
      <alignment vertical="center"/>
    </xf>
    <xf numFmtId="0" fontId="7" fillId="3" borderId="0" xfId="0" applyFont="1" applyFill="1" applyAlignment="1">
      <alignment horizontal="center" vertical="center"/>
    </xf>
    <xf numFmtId="0" fontId="0" fillId="3" borderId="0" xfId="0" applyFill="1" applyAlignment="1">
      <alignment horizontal="center" vertical="center"/>
    </xf>
    <xf numFmtId="180" fontId="0" fillId="3" borderId="0" xfId="0" applyNumberFormat="1" applyFill="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0" xfId="0" applyFill="1" applyAlignment="1">
      <alignment horizontal="right" vertical="center"/>
    </xf>
    <xf numFmtId="0" fontId="24" fillId="2" borderId="0" xfId="0" applyFont="1" applyFill="1">
      <alignment vertical="center"/>
    </xf>
    <xf numFmtId="0" fontId="0" fillId="4" borderId="1" xfId="0" applyFill="1" applyBorder="1" applyAlignment="1">
      <alignment horizontal="center" vertical="center"/>
    </xf>
    <xf numFmtId="0" fontId="0" fillId="2" borderId="0" xfId="0" applyFill="1" applyAlignment="1">
      <alignment horizontal="center" vertical="center"/>
    </xf>
    <xf numFmtId="0" fontId="0" fillId="3" borderId="1" xfId="0" applyFill="1" applyBorder="1" applyAlignment="1" applyProtection="1">
      <alignment horizontal="center" vertical="center"/>
      <protection locked="0"/>
    </xf>
    <xf numFmtId="182" fontId="0" fillId="3" borderId="1" xfId="0" applyNumberFormat="1" applyFill="1" applyBorder="1" applyAlignment="1" applyProtection="1">
      <alignment horizontal="center" vertical="center" shrinkToFit="1"/>
      <protection locked="0"/>
    </xf>
    <xf numFmtId="0" fontId="0" fillId="5" borderId="1" xfId="0" applyFill="1" applyBorder="1" applyAlignment="1">
      <alignment horizontal="center" vertical="center"/>
    </xf>
    <xf numFmtId="0" fontId="24" fillId="3" borderId="0" xfId="0" applyFont="1" applyFill="1">
      <alignment vertical="center"/>
    </xf>
    <xf numFmtId="0" fontId="0" fillId="2" borderId="0" xfId="0" quotePrefix="1" applyFill="1">
      <alignment vertical="center"/>
    </xf>
    <xf numFmtId="0" fontId="24" fillId="3" borderId="5" xfId="0" applyFont="1" applyFill="1" applyBorder="1">
      <alignment vertical="center"/>
    </xf>
    <xf numFmtId="0" fontId="23" fillId="3" borderId="0" xfId="0" applyFont="1" applyFill="1" applyAlignment="1">
      <alignment horizontal="center" vertical="center"/>
    </xf>
    <xf numFmtId="183" fontId="0" fillId="3" borderId="1" xfId="0" applyNumberFormat="1" applyFill="1" applyBorder="1" applyAlignment="1" applyProtection="1">
      <alignment horizontal="center" vertical="center"/>
      <protection locked="0"/>
    </xf>
    <xf numFmtId="182" fontId="0" fillId="4" borderId="1" xfId="0" applyNumberFormat="1" applyFill="1" applyBorder="1" applyAlignment="1">
      <alignment horizontal="center" vertical="center" shrinkToFit="1"/>
    </xf>
    <xf numFmtId="0" fontId="7" fillId="3" borderId="6" xfId="0" applyFont="1" applyFill="1" applyBorder="1" applyAlignment="1">
      <alignment horizontal="center" vertical="center"/>
    </xf>
    <xf numFmtId="0" fontId="7" fillId="3" borderId="7" xfId="0" applyFont="1" applyFill="1" applyBorder="1" applyAlignment="1">
      <alignment horizontal="center" vertical="center"/>
    </xf>
    <xf numFmtId="0" fontId="7" fillId="3" borderId="8" xfId="0" applyFont="1" applyFill="1" applyBorder="1" applyAlignment="1">
      <alignment horizontal="center" vertical="center"/>
    </xf>
    <xf numFmtId="0" fontId="7" fillId="2" borderId="0" xfId="0" applyFont="1" applyFill="1">
      <alignment vertical="center"/>
    </xf>
    <xf numFmtId="0" fontId="7" fillId="3" borderId="9" xfId="0" applyFont="1" applyFill="1" applyBorder="1">
      <alignment vertical="center"/>
    </xf>
    <xf numFmtId="0" fontId="7" fillId="3" borderId="10" xfId="0" applyFont="1" applyFill="1" applyBorder="1">
      <alignment vertical="center"/>
    </xf>
    <xf numFmtId="0" fontId="7" fillId="3" borderId="11" xfId="0" applyFont="1" applyFill="1" applyBorder="1">
      <alignment vertical="center"/>
    </xf>
    <xf numFmtId="0" fontId="7" fillId="3" borderId="12" xfId="0" applyFont="1" applyFill="1" applyBorder="1">
      <alignment vertical="center"/>
    </xf>
    <xf numFmtId="0" fontId="7" fillId="3" borderId="5" xfId="0" applyFont="1" applyFill="1" applyBorder="1">
      <alignment vertical="center"/>
    </xf>
    <xf numFmtId="0" fontId="0" fillId="3" borderId="13" xfId="0" applyFill="1" applyBorder="1" applyAlignment="1">
      <alignment horizontal="right" vertical="center"/>
    </xf>
    <xf numFmtId="0" fontId="0" fillId="3" borderId="14" xfId="0" applyFill="1" applyBorder="1" applyAlignment="1">
      <alignment horizontal="center" vertical="center"/>
    </xf>
    <xf numFmtId="0" fontId="0" fillId="3" borderId="15" xfId="0" applyFill="1" applyBorder="1">
      <alignment vertical="center"/>
    </xf>
    <xf numFmtId="0" fontId="25" fillId="2" borderId="0" xfId="0" applyFont="1" applyFill="1">
      <alignment vertical="center"/>
    </xf>
    <xf numFmtId="181" fontId="0" fillId="3" borderId="0" xfId="0" applyNumberFormat="1" applyFill="1">
      <alignment vertical="center"/>
    </xf>
    <xf numFmtId="0" fontId="23" fillId="2" borderId="0" xfId="0" applyFont="1" applyFill="1" applyAlignment="1">
      <alignment horizontal="right" vertical="center"/>
    </xf>
    <xf numFmtId="0" fontId="0" fillId="3" borderId="16" xfId="0" applyFill="1" applyBorder="1">
      <alignment vertical="center"/>
    </xf>
    <xf numFmtId="0" fontId="0" fillId="3" borderId="17" xfId="0" applyFill="1" applyBorder="1">
      <alignment vertical="center"/>
    </xf>
    <xf numFmtId="0" fontId="0" fillId="3" borderId="18" xfId="0" applyFill="1" applyBorder="1">
      <alignment vertical="center"/>
    </xf>
    <xf numFmtId="0" fontId="0" fillId="3" borderId="19" xfId="0" applyFill="1" applyBorder="1" applyAlignment="1" applyProtection="1">
      <alignment horizontal="center" vertical="center"/>
      <protection locked="0"/>
    </xf>
    <xf numFmtId="0" fontId="0" fillId="3" borderId="14" xfId="0" applyFill="1" applyBorder="1" applyAlignment="1" applyProtection="1">
      <alignment horizontal="center" vertical="center"/>
      <protection locked="0"/>
    </xf>
    <xf numFmtId="0" fontId="0" fillId="3" borderId="20" xfId="0" applyFill="1" applyBorder="1" applyAlignment="1" applyProtection="1">
      <alignment horizontal="center" vertical="center"/>
      <protection locked="0"/>
    </xf>
    <xf numFmtId="0" fontId="14" fillId="3" borderId="0" xfId="0" applyFont="1" applyFill="1">
      <alignment vertical="center"/>
    </xf>
    <xf numFmtId="0" fontId="14" fillId="3" borderId="0" xfId="0" applyFont="1" applyFill="1" applyAlignment="1">
      <alignment horizontal="right" vertical="center"/>
    </xf>
    <xf numFmtId="0" fontId="0" fillId="3" borderId="0" xfId="0" applyFill="1" applyAlignment="1"/>
    <xf numFmtId="0" fontId="0" fillId="3" borderId="5" xfId="0" applyFill="1" applyBorder="1" applyAlignment="1"/>
    <xf numFmtId="0" fontId="14" fillId="2" borderId="0" xfId="0" applyFont="1" applyFill="1">
      <alignment vertical="center"/>
    </xf>
    <xf numFmtId="0" fontId="19" fillId="0" borderId="0" xfId="3">
      <alignment vertical="center"/>
    </xf>
    <xf numFmtId="0" fontId="0" fillId="0" borderId="0" xfId="0" applyAlignment="1">
      <alignment horizontal="center" vertical="center"/>
    </xf>
    <xf numFmtId="0" fontId="20" fillId="6" borderId="0" xfId="0" applyFont="1" applyFill="1" applyAlignment="1">
      <alignment horizontal="center"/>
    </xf>
    <xf numFmtId="0" fontId="20" fillId="6" borderId="0" xfId="0" applyFont="1" applyFill="1" applyAlignment="1"/>
    <xf numFmtId="0" fontId="20" fillId="2" borderId="0" xfId="0" applyFont="1" applyFill="1">
      <alignment vertical="center"/>
    </xf>
    <xf numFmtId="0" fontId="25" fillId="2" borderId="0" xfId="0" applyFont="1" applyFill="1" applyProtection="1">
      <alignment vertical="center"/>
      <protection locked="0"/>
    </xf>
    <xf numFmtId="0" fontId="0" fillId="3" borderId="1" xfId="0" applyFill="1" applyBorder="1" applyProtection="1">
      <alignment vertical="center"/>
      <protection locked="0"/>
    </xf>
    <xf numFmtId="0" fontId="26" fillId="2" borderId="0" xfId="0" applyFont="1" applyFill="1">
      <alignment vertical="center"/>
    </xf>
    <xf numFmtId="0" fontId="0" fillId="3" borderId="0" xfId="0" applyFill="1" applyProtection="1">
      <alignment vertical="center"/>
      <protection locked="0"/>
    </xf>
    <xf numFmtId="0" fontId="27" fillId="2" borderId="0" xfId="0" applyFont="1" applyFill="1" applyProtection="1">
      <alignment vertical="center"/>
      <protection locked="0"/>
    </xf>
    <xf numFmtId="0" fontId="28" fillId="0" borderId="0" xfId="4" applyFont="1" applyAlignment="1">
      <alignment vertical="center" shrinkToFit="1"/>
    </xf>
    <xf numFmtId="0" fontId="28" fillId="0" borderId="0" xfId="4" applyFont="1">
      <alignment vertical="center"/>
    </xf>
    <xf numFmtId="0" fontId="29" fillId="0" borderId="0" xfId="4" applyFont="1">
      <alignment vertical="center"/>
    </xf>
    <xf numFmtId="0" fontId="28" fillId="0" borderId="0" xfId="4" applyFont="1" applyAlignment="1">
      <alignment shrinkToFit="1"/>
    </xf>
    <xf numFmtId="0" fontId="28" fillId="0" borderId="0" xfId="4" applyFont="1" applyAlignment="1"/>
    <xf numFmtId="0" fontId="30" fillId="0" borderId="0" xfId="4" applyFont="1" applyAlignment="1"/>
    <xf numFmtId="0" fontId="23" fillId="3" borderId="0" xfId="0" applyFont="1" applyFill="1">
      <alignment vertical="center"/>
    </xf>
    <xf numFmtId="0" fontId="21" fillId="7" borderId="0" xfId="0" applyFont="1" applyFill="1">
      <alignment vertical="center"/>
    </xf>
    <xf numFmtId="0" fontId="20" fillId="7" borderId="0" xfId="0" applyFont="1" applyFill="1">
      <alignment vertical="center"/>
    </xf>
    <xf numFmtId="0" fontId="23" fillId="2" borderId="0" xfId="0" applyFont="1" applyFill="1">
      <alignment vertical="center"/>
    </xf>
    <xf numFmtId="0" fontId="0" fillId="3" borderId="1" xfId="0" applyFill="1" applyBorder="1" applyAlignment="1">
      <alignment horizontal="center" vertical="center"/>
    </xf>
    <xf numFmtId="0" fontId="0" fillId="3" borderId="1" xfId="0" applyFill="1" applyBorder="1" applyAlignment="1">
      <alignment horizontal="center" vertical="center" wrapText="1"/>
    </xf>
    <xf numFmtId="0" fontId="23" fillId="3" borderId="1" xfId="0" applyFont="1" applyFill="1" applyBorder="1" applyAlignment="1">
      <alignment horizontal="center" vertical="center"/>
    </xf>
    <xf numFmtId="0" fontId="0" fillId="3" borderId="21" xfId="0" applyFill="1" applyBorder="1" applyAlignment="1">
      <alignment horizontal="center" vertical="center"/>
    </xf>
    <xf numFmtId="0" fontId="0" fillId="3" borderId="22" xfId="0" applyFill="1" applyBorder="1" applyAlignment="1">
      <alignment horizontal="center" vertical="center"/>
    </xf>
    <xf numFmtId="0" fontId="0" fillId="3" borderId="23" xfId="0" applyFill="1" applyBorder="1" applyAlignment="1">
      <alignment horizontal="center" vertical="center"/>
    </xf>
    <xf numFmtId="0" fontId="3" fillId="3" borderId="1" xfId="0" applyFont="1" applyFill="1" applyBorder="1" applyAlignment="1">
      <alignment horizontal="left" vertical="center" indent="1" shrinkToFit="1"/>
    </xf>
    <xf numFmtId="0" fontId="6" fillId="3" borderId="1" xfId="0" applyFont="1" applyFill="1" applyBorder="1" applyAlignment="1">
      <alignment horizontal="center" vertical="center" wrapText="1" shrinkToFit="1"/>
    </xf>
    <xf numFmtId="0" fontId="23" fillId="3" borderId="10" xfId="0" applyFont="1" applyFill="1" applyBorder="1" applyAlignment="1">
      <alignment horizontal="center" vertical="center" wrapText="1"/>
    </xf>
    <xf numFmtId="0" fontId="23" fillId="3" borderId="10" xfId="0" applyFont="1" applyFill="1" applyBorder="1" applyAlignment="1">
      <alignment horizontal="center" vertical="center"/>
    </xf>
    <xf numFmtId="0" fontId="23" fillId="3" borderId="16" xfId="0" applyFont="1" applyFill="1" applyBorder="1" applyAlignment="1">
      <alignment horizontal="center" vertical="center"/>
    </xf>
    <xf numFmtId="0" fontId="23" fillId="3" borderId="0" xfId="0" applyFont="1" applyFill="1" applyAlignment="1">
      <alignment horizontal="center" vertical="center"/>
    </xf>
    <xf numFmtId="0" fontId="23" fillId="3" borderId="17" xfId="0" applyFont="1" applyFill="1" applyBorder="1" applyAlignment="1">
      <alignment horizontal="center" vertical="center"/>
    </xf>
    <xf numFmtId="0" fontId="31" fillId="3" borderId="0" xfId="0" applyFont="1" applyFill="1" applyAlignment="1" applyProtection="1">
      <alignment horizontal="left" shrinkToFit="1"/>
      <protection locked="0"/>
    </xf>
    <xf numFmtId="186" fontId="23" fillId="3" borderId="0" xfId="0" applyNumberFormat="1" applyFont="1" applyFill="1" applyAlignment="1" applyProtection="1">
      <alignment horizontal="right"/>
      <protection locked="0"/>
    </xf>
    <xf numFmtId="0" fontId="23" fillId="3" borderId="9" xfId="0" applyFont="1" applyFill="1" applyBorder="1" applyAlignment="1">
      <alignment horizontal="center" vertical="center"/>
    </xf>
    <xf numFmtId="0" fontId="23" fillId="3" borderId="11" xfId="0" applyFont="1" applyFill="1" applyBorder="1" applyAlignment="1">
      <alignment horizontal="center" vertical="center"/>
    </xf>
    <xf numFmtId="0" fontId="23" fillId="3" borderId="12" xfId="0" applyFont="1" applyFill="1" applyBorder="1" applyAlignment="1">
      <alignment horizontal="center" vertical="center"/>
    </xf>
    <xf numFmtId="0" fontId="23" fillId="3" borderId="5" xfId="0" applyFont="1" applyFill="1" applyBorder="1" applyAlignment="1">
      <alignment horizontal="center" vertical="center"/>
    </xf>
    <xf numFmtId="0" fontId="23" fillId="3" borderId="18" xfId="0" applyFont="1" applyFill="1" applyBorder="1" applyAlignment="1">
      <alignment horizontal="center" vertical="center"/>
    </xf>
    <xf numFmtId="0" fontId="0" fillId="3" borderId="0" xfId="0" applyFill="1" applyAlignment="1">
      <alignment horizontal="left" vertical="center"/>
    </xf>
    <xf numFmtId="0" fontId="21" fillId="7" borderId="0" xfId="0" applyFont="1" applyFill="1" applyAlignment="1">
      <alignment horizontal="center" vertical="center"/>
    </xf>
    <xf numFmtId="0" fontId="7" fillId="3" borderId="1" xfId="0" applyFont="1" applyFill="1" applyBorder="1" applyAlignment="1">
      <alignment horizontal="center" vertical="center" shrinkToFit="1"/>
    </xf>
    <xf numFmtId="0" fontId="7" fillId="3" borderId="1" xfId="0" applyFont="1" applyFill="1" applyBorder="1" applyAlignment="1">
      <alignment horizontal="center" vertical="center" wrapText="1" shrinkToFit="1"/>
    </xf>
    <xf numFmtId="0" fontId="3" fillId="3" borderId="21" xfId="0" applyFont="1" applyFill="1" applyBorder="1" applyAlignment="1">
      <alignment horizontal="left" vertical="center" indent="1" shrinkToFit="1"/>
    </xf>
    <xf numFmtId="0" fontId="3" fillId="3" borderId="22" xfId="0" applyFont="1" applyFill="1" applyBorder="1" applyAlignment="1">
      <alignment horizontal="left" vertical="center" indent="1" shrinkToFit="1"/>
    </xf>
    <xf numFmtId="0" fontId="3" fillId="3" borderId="23" xfId="0" applyFont="1" applyFill="1" applyBorder="1" applyAlignment="1">
      <alignment horizontal="left" vertical="center" indent="1" shrinkToFit="1"/>
    </xf>
    <xf numFmtId="0" fontId="7" fillId="3" borderId="24" xfId="0" applyFont="1" applyFill="1" applyBorder="1" applyAlignment="1">
      <alignment horizontal="center" vertical="center" shrinkToFit="1"/>
    </xf>
    <xf numFmtId="0" fontId="7" fillId="3" borderId="7" xfId="0" applyFont="1" applyFill="1" applyBorder="1" applyAlignment="1">
      <alignment horizontal="center" vertical="center" shrinkToFit="1"/>
    </xf>
    <xf numFmtId="0" fontId="7" fillId="3" borderId="29" xfId="0" applyFont="1" applyFill="1" applyBorder="1" applyAlignment="1">
      <alignment horizontal="center" vertical="center" shrinkToFit="1"/>
    </xf>
    <xf numFmtId="0" fontId="0" fillId="3" borderId="24" xfId="0" applyFill="1" applyBorder="1" applyAlignment="1" applyProtection="1">
      <alignment horizontal="center" vertical="center" shrinkToFit="1"/>
      <protection locked="0"/>
    </xf>
    <xf numFmtId="0" fontId="0" fillId="3" borderId="7" xfId="0" applyFill="1" applyBorder="1" applyAlignment="1" applyProtection="1">
      <alignment horizontal="center" vertical="center" shrinkToFit="1"/>
      <protection locked="0"/>
    </xf>
    <xf numFmtId="0" fontId="0" fillId="3" borderId="29" xfId="0" applyFill="1" applyBorder="1" applyAlignment="1" applyProtection="1">
      <alignment horizontal="center" vertical="center" shrinkToFit="1"/>
      <protection locked="0"/>
    </xf>
    <xf numFmtId="0" fontId="0" fillId="3" borderId="48" xfId="0" applyFill="1" applyBorder="1" applyAlignment="1" applyProtection="1">
      <alignment horizontal="center" vertical="center" shrinkToFit="1"/>
      <protection locked="0"/>
    </xf>
    <xf numFmtId="0" fontId="0" fillId="8" borderId="48" xfId="0" applyFill="1" applyBorder="1" applyAlignment="1">
      <alignment horizontal="center" vertical="center" shrinkToFit="1"/>
    </xf>
    <xf numFmtId="0" fontId="0" fillId="8" borderId="49" xfId="0" applyFill="1" applyBorder="1" applyAlignment="1">
      <alignment horizontal="center" vertical="center" shrinkToFit="1"/>
    </xf>
    <xf numFmtId="0" fontId="0" fillId="3" borderId="33" xfId="0" applyFill="1" applyBorder="1" applyAlignment="1">
      <alignment horizontal="center" vertical="center"/>
    </xf>
    <xf numFmtId="0" fontId="0" fillId="3" borderId="6" xfId="0" applyFill="1" applyBorder="1" applyAlignment="1">
      <alignment horizontal="center" vertical="center"/>
    </xf>
    <xf numFmtId="0" fontId="0" fillId="3" borderId="37" xfId="0" applyFill="1" applyBorder="1" applyAlignment="1">
      <alignment horizontal="center" vertical="center"/>
    </xf>
    <xf numFmtId="0" fontId="0" fillId="3" borderId="6" xfId="0" applyFill="1" applyBorder="1" applyAlignment="1" applyProtection="1">
      <alignment horizontal="center" vertical="center" shrinkToFit="1"/>
      <protection locked="0"/>
    </xf>
    <xf numFmtId="0" fontId="0" fillId="3" borderId="37" xfId="0" applyFill="1" applyBorder="1" applyAlignment="1" applyProtection="1">
      <alignment horizontal="center" vertical="center" shrinkToFit="1"/>
      <protection locked="0"/>
    </xf>
    <xf numFmtId="0" fontId="0" fillId="3" borderId="43" xfId="0" applyFill="1" applyBorder="1" applyAlignment="1" applyProtection="1">
      <alignment horizontal="center" vertical="center"/>
      <protection locked="0"/>
    </xf>
    <xf numFmtId="0" fontId="0" fillId="3" borderId="44" xfId="0" applyFill="1" applyBorder="1" applyAlignment="1" applyProtection="1">
      <alignment horizontal="center" vertical="center"/>
      <protection locked="0"/>
    </xf>
    <xf numFmtId="0" fontId="0" fillId="3" borderId="45" xfId="0" applyFill="1" applyBorder="1" applyAlignment="1" applyProtection="1">
      <alignment horizontal="center" vertical="center"/>
      <protection locked="0"/>
    </xf>
    <xf numFmtId="0" fontId="0" fillId="3" borderId="24" xfId="0" applyFill="1" applyBorder="1" applyAlignment="1">
      <alignment horizontal="center" vertical="center"/>
    </xf>
    <xf numFmtId="0" fontId="0" fillId="3" borderId="7" xfId="0" applyFill="1" applyBorder="1" applyAlignment="1">
      <alignment horizontal="center" vertical="center"/>
    </xf>
    <xf numFmtId="0" fontId="0" fillId="3" borderId="29" xfId="0" applyFill="1" applyBorder="1" applyAlignment="1">
      <alignment horizontal="center" vertical="center"/>
    </xf>
    <xf numFmtId="0" fontId="0" fillId="3" borderId="50" xfId="0" applyFill="1" applyBorder="1" applyAlignment="1" applyProtection="1">
      <alignment horizontal="left" vertical="center" indent="1" shrinkToFit="1"/>
      <protection locked="0"/>
    </xf>
    <xf numFmtId="0" fontId="0" fillId="3" borderId="51" xfId="0" applyFill="1" applyBorder="1" applyAlignment="1" applyProtection="1">
      <alignment horizontal="left" vertical="center" indent="1" shrinkToFit="1"/>
      <protection locked="0"/>
    </xf>
    <xf numFmtId="0" fontId="4" fillId="3" borderId="5" xfId="0" applyFont="1" applyFill="1" applyBorder="1" applyAlignment="1">
      <alignment horizontal="center" vertical="center" shrinkToFit="1"/>
    </xf>
    <xf numFmtId="0" fontId="7" fillId="3" borderId="33" xfId="0" applyFont="1" applyFill="1" applyBorder="1" applyAlignment="1">
      <alignment horizontal="center" vertical="center" shrinkToFit="1"/>
    </xf>
    <xf numFmtId="0" fontId="7" fillId="3" borderId="6" xfId="0" applyFont="1" applyFill="1" applyBorder="1" applyAlignment="1">
      <alignment horizontal="center" vertical="center" shrinkToFit="1"/>
    </xf>
    <xf numFmtId="0" fontId="0" fillId="3" borderId="33" xfId="0" applyFill="1" applyBorder="1" applyAlignment="1" applyProtection="1">
      <alignment horizontal="center" vertical="center"/>
      <protection locked="0"/>
    </xf>
    <xf numFmtId="0" fontId="0" fillId="3" borderId="6" xfId="0" applyFill="1" applyBorder="1" applyAlignment="1" applyProtection="1">
      <alignment horizontal="center" vertical="center"/>
      <protection locked="0"/>
    </xf>
    <xf numFmtId="0" fontId="0" fillId="3" borderId="37" xfId="0" applyFill="1" applyBorder="1" applyAlignment="1" applyProtection="1">
      <alignment horizontal="center" vertical="center"/>
      <protection locked="0"/>
    </xf>
    <xf numFmtId="0" fontId="8" fillId="3" borderId="43" xfId="1" applyFont="1" applyFill="1" applyBorder="1" applyAlignment="1" applyProtection="1">
      <alignment horizontal="center" vertical="center" shrinkToFit="1"/>
      <protection locked="0"/>
    </xf>
    <xf numFmtId="0" fontId="8" fillId="3" borderId="44" xfId="1" applyFont="1" applyFill="1" applyBorder="1" applyAlignment="1" applyProtection="1">
      <alignment horizontal="center" vertical="center" shrinkToFit="1"/>
      <protection locked="0"/>
    </xf>
    <xf numFmtId="0" fontId="8" fillId="3" borderId="45" xfId="1" applyFont="1" applyFill="1" applyBorder="1" applyAlignment="1" applyProtection="1">
      <alignment horizontal="center" vertical="center" shrinkToFit="1"/>
      <protection locked="0"/>
    </xf>
    <xf numFmtId="0" fontId="0" fillId="3" borderId="43" xfId="0" applyFill="1" applyBorder="1" applyAlignment="1">
      <alignment horizontal="center" vertical="center"/>
    </xf>
    <xf numFmtId="0" fontId="0" fillId="3" borderId="44" xfId="0" applyFill="1" applyBorder="1" applyAlignment="1">
      <alignment horizontal="center" vertical="center"/>
    </xf>
    <xf numFmtId="0" fontId="0" fillId="3" borderId="45" xfId="0" applyFill="1" applyBorder="1" applyAlignment="1">
      <alignment horizontal="center" vertical="center"/>
    </xf>
    <xf numFmtId="0" fontId="0" fillId="3" borderId="24" xfId="0" applyFill="1" applyBorder="1" applyAlignment="1" applyProtection="1">
      <alignment horizontal="center" vertical="center"/>
      <protection locked="0"/>
    </xf>
    <xf numFmtId="0" fontId="0" fillId="3" borderId="7" xfId="0" applyFill="1" applyBorder="1" applyAlignment="1" applyProtection="1">
      <alignment horizontal="center" vertical="center"/>
      <protection locked="0"/>
    </xf>
    <xf numFmtId="0" fontId="0" fillId="3" borderId="29" xfId="0" applyFill="1" applyBorder="1" applyAlignment="1" applyProtection="1">
      <alignment horizontal="center" vertical="center"/>
      <protection locked="0"/>
    </xf>
    <xf numFmtId="0" fontId="7" fillId="3" borderId="43" xfId="0" applyFont="1" applyFill="1" applyBorder="1" applyAlignment="1">
      <alignment horizontal="center" vertical="center" wrapText="1" shrinkToFit="1"/>
    </xf>
    <xf numFmtId="0" fontId="7" fillId="3" borderId="44" xfId="0" applyFont="1" applyFill="1" applyBorder="1" applyAlignment="1">
      <alignment horizontal="center" vertical="center" wrapText="1" shrinkToFit="1"/>
    </xf>
    <xf numFmtId="0" fontId="7" fillId="3" borderId="35" xfId="0" applyFont="1" applyFill="1" applyBorder="1" applyAlignment="1">
      <alignment horizontal="center" vertical="center"/>
    </xf>
    <xf numFmtId="0" fontId="9" fillId="3" borderId="38" xfId="0" applyFont="1" applyFill="1" applyBorder="1" applyAlignment="1">
      <alignment horizontal="center" vertical="center"/>
    </xf>
    <xf numFmtId="0" fontId="9" fillId="3" borderId="31" xfId="0" applyFont="1" applyFill="1" applyBorder="1" applyAlignment="1">
      <alignment horizontal="center" vertical="center"/>
    </xf>
    <xf numFmtId="0" fontId="7" fillId="3" borderId="36" xfId="0" applyFont="1" applyFill="1" applyBorder="1" applyAlignment="1">
      <alignment horizontal="center" vertical="center"/>
    </xf>
    <xf numFmtId="0" fontId="7" fillId="3" borderId="39" xfId="0" applyFont="1" applyFill="1" applyBorder="1" applyAlignment="1">
      <alignment horizontal="center" vertical="center"/>
    </xf>
    <xf numFmtId="0" fontId="7" fillId="3" borderId="40" xfId="0" applyFont="1" applyFill="1" applyBorder="1" applyAlignment="1">
      <alignment horizontal="center" vertical="center"/>
    </xf>
    <xf numFmtId="0" fontId="7" fillId="3" borderId="41" xfId="0" applyFont="1" applyFill="1" applyBorder="1" applyAlignment="1">
      <alignment horizontal="center" vertical="center"/>
    </xf>
    <xf numFmtId="0" fontId="7" fillId="3" borderId="42" xfId="0" applyFont="1" applyFill="1" applyBorder="1" applyAlignment="1">
      <alignment horizontal="center" vertical="center"/>
    </xf>
    <xf numFmtId="0" fontId="7" fillId="3" borderId="34" xfId="0" applyFont="1" applyFill="1" applyBorder="1" applyAlignment="1">
      <alignment horizontal="center" vertical="center"/>
    </xf>
    <xf numFmtId="0" fontId="7" fillId="3" borderId="47" xfId="0" applyFont="1" applyFill="1" applyBorder="1" applyAlignment="1">
      <alignment horizontal="center" vertical="center"/>
    </xf>
    <xf numFmtId="0" fontId="9" fillId="3" borderId="46" xfId="0" applyFont="1" applyFill="1" applyBorder="1" applyAlignment="1">
      <alignment horizontal="center" vertical="center"/>
    </xf>
    <xf numFmtId="178" fontId="4" fillId="3" borderId="7" xfId="0" applyNumberFormat="1" applyFont="1" applyFill="1" applyBorder="1" applyAlignment="1" applyProtection="1">
      <alignment horizontal="right" vertical="center" indent="1"/>
      <protection locked="0"/>
    </xf>
    <xf numFmtId="176" fontId="4" fillId="3" borderId="33" xfId="2" applyNumberFormat="1" applyFont="1" applyFill="1" applyBorder="1" applyAlignment="1">
      <alignment horizontal="right" vertical="center" indent="1"/>
    </xf>
    <xf numFmtId="176" fontId="4" fillId="3" borderId="6" xfId="2" applyNumberFormat="1" applyFont="1" applyFill="1" applyBorder="1" applyAlignment="1">
      <alignment horizontal="right" vertical="center" indent="1"/>
    </xf>
    <xf numFmtId="177" fontId="4" fillId="3" borderId="6" xfId="0" applyNumberFormat="1" applyFont="1" applyFill="1" applyBorder="1" applyAlignment="1">
      <alignment horizontal="right" vertical="center" indent="1"/>
    </xf>
    <xf numFmtId="0" fontId="9" fillId="3" borderId="32" xfId="0" applyFont="1" applyFill="1" applyBorder="1" applyAlignment="1">
      <alignment horizontal="center" vertical="center"/>
    </xf>
    <xf numFmtId="0" fontId="7" fillId="3" borderId="33" xfId="0" applyFont="1" applyFill="1" applyBorder="1" applyAlignment="1">
      <alignment horizontal="center" vertical="center"/>
    </xf>
    <xf numFmtId="0" fontId="7" fillId="3" borderId="6" xfId="0" applyFont="1" applyFill="1" applyBorder="1" applyAlignment="1">
      <alignment horizontal="center" vertical="center"/>
    </xf>
    <xf numFmtId="0" fontId="32" fillId="7" borderId="0" xfId="0" applyFont="1" applyFill="1" applyAlignment="1">
      <alignment horizontal="center" vertical="center"/>
    </xf>
    <xf numFmtId="0" fontId="33" fillId="3" borderId="10" xfId="0" applyFont="1" applyFill="1" applyBorder="1" applyAlignment="1">
      <alignment horizontal="right" vertical="center"/>
    </xf>
    <xf numFmtId="0" fontId="33" fillId="3" borderId="5" xfId="0" applyFont="1" applyFill="1" applyBorder="1" applyAlignment="1">
      <alignment horizontal="right" vertical="center"/>
    </xf>
    <xf numFmtId="0" fontId="3" fillId="3" borderId="0" xfId="0" applyFont="1" applyFill="1" applyAlignment="1">
      <alignment horizontal="center" vertical="center"/>
    </xf>
    <xf numFmtId="177" fontId="4" fillId="3" borderId="7" xfId="0" applyNumberFormat="1" applyFont="1" applyFill="1" applyBorder="1" applyAlignment="1">
      <alignment horizontal="right" vertical="center" indent="1"/>
    </xf>
    <xf numFmtId="0" fontId="7" fillId="3" borderId="24" xfId="0" applyFont="1" applyFill="1" applyBorder="1" applyAlignment="1">
      <alignment horizontal="center" vertical="center"/>
    </xf>
    <xf numFmtId="0" fontId="7" fillId="3" borderId="7" xfId="0" applyFont="1" applyFill="1" applyBorder="1" applyAlignment="1">
      <alignment horizontal="center" vertical="center"/>
    </xf>
    <xf numFmtId="0" fontId="7" fillId="3" borderId="0" xfId="0" applyFont="1" applyFill="1" applyAlignment="1">
      <alignment horizontal="center" vertical="center"/>
    </xf>
    <xf numFmtId="176" fontId="4" fillId="3" borderId="25" xfId="0" applyNumberFormat="1" applyFont="1" applyFill="1" applyBorder="1" applyAlignment="1">
      <alignment horizontal="right" vertical="center" indent="1"/>
    </xf>
    <xf numFmtId="176" fontId="4" fillId="3" borderId="26" xfId="0" applyNumberFormat="1" applyFont="1" applyFill="1" applyBorder="1" applyAlignment="1">
      <alignment horizontal="right" vertical="center" indent="1"/>
    </xf>
    <xf numFmtId="176" fontId="4" fillId="3" borderId="27" xfId="0" applyNumberFormat="1" applyFont="1" applyFill="1" applyBorder="1" applyAlignment="1">
      <alignment horizontal="right" vertical="center" indent="1"/>
    </xf>
    <xf numFmtId="176" fontId="4" fillId="3" borderId="8" xfId="0" applyNumberFormat="1" applyFont="1" applyFill="1" applyBorder="1" applyAlignment="1">
      <alignment horizontal="right" vertical="center" indent="1"/>
    </xf>
    <xf numFmtId="176" fontId="4" fillId="3" borderId="28" xfId="0" applyNumberFormat="1" applyFont="1" applyFill="1" applyBorder="1" applyAlignment="1">
      <alignment horizontal="right" vertical="center" indent="1"/>
    </xf>
    <xf numFmtId="176" fontId="4" fillId="3" borderId="7" xfId="0" applyNumberFormat="1" applyFont="1" applyFill="1" applyBorder="1" applyAlignment="1">
      <alignment horizontal="right" vertical="center" indent="1"/>
    </xf>
    <xf numFmtId="176" fontId="4" fillId="3" borderId="29" xfId="0" applyNumberFormat="1" applyFont="1" applyFill="1" applyBorder="1" applyAlignment="1">
      <alignment horizontal="right" vertical="center" indent="1"/>
    </xf>
    <xf numFmtId="0" fontId="7" fillId="3" borderId="30" xfId="0" applyFont="1" applyFill="1" applyBorder="1" applyAlignment="1">
      <alignment horizontal="center" vertical="center"/>
    </xf>
    <xf numFmtId="0" fontId="7" fillId="3" borderId="8" xfId="0" applyFont="1" applyFill="1" applyBorder="1" applyAlignment="1">
      <alignment horizontal="center" vertical="center"/>
    </xf>
    <xf numFmtId="0" fontId="7" fillId="3" borderId="25" xfId="0" applyFont="1" applyFill="1" applyBorder="1" applyAlignment="1">
      <alignment horizontal="center" vertical="center"/>
    </xf>
    <xf numFmtId="0" fontId="7" fillId="3" borderId="26" xfId="0" applyFont="1" applyFill="1" applyBorder="1" applyAlignment="1">
      <alignment horizontal="center" vertical="center"/>
    </xf>
    <xf numFmtId="0" fontId="7" fillId="3" borderId="27" xfId="0" applyFont="1" applyFill="1" applyBorder="1" applyAlignment="1">
      <alignment horizontal="center" vertical="center"/>
    </xf>
    <xf numFmtId="176" fontId="4" fillId="3" borderId="6" xfId="0" applyNumberFormat="1" applyFont="1" applyFill="1" applyBorder="1" applyAlignment="1">
      <alignment horizontal="right" vertical="center" indent="1"/>
    </xf>
    <xf numFmtId="176" fontId="4" fillId="3" borderId="37" xfId="0" applyNumberFormat="1" applyFont="1" applyFill="1" applyBorder="1" applyAlignment="1">
      <alignment horizontal="right" vertical="center" indent="1"/>
    </xf>
    <xf numFmtId="176" fontId="4" fillId="3" borderId="24" xfId="2" applyNumberFormat="1" applyFont="1" applyFill="1" applyBorder="1" applyAlignment="1">
      <alignment horizontal="right" vertical="center" indent="1"/>
    </xf>
    <xf numFmtId="176" fontId="4" fillId="3" borderId="7" xfId="2" applyNumberFormat="1" applyFont="1" applyFill="1" applyBorder="1" applyAlignment="1">
      <alignment horizontal="right" vertical="center" indent="1"/>
    </xf>
    <xf numFmtId="179" fontId="4" fillId="3" borderId="8" xfId="0" applyNumberFormat="1" applyFont="1" applyFill="1" applyBorder="1" applyAlignment="1" applyProtection="1">
      <alignment horizontal="right" vertical="center" indent="1"/>
      <protection locked="0"/>
    </xf>
    <xf numFmtId="176" fontId="4" fillId="3" borderId="30" xfId="2" applyNumberFormat="1" applyFont="1" applyFill="1" applyBorder="1" applyAlignment="1">
      <alignment horizontal="right" vertical="center" indent="1"/>
    </xf>
    <xf numFmtId="176" fontId="4" fillId="3" borderId="8" xfId="2" applyNumberFormat="1" applyFont="1" applyFill="1" applyBorder="1" applyAlignment="1">
      <alignment horizontal="right" vertical="center" indent="1"/>
    </xf>
    <xf numFmtId="0" fontId="0" fillId="4" borderId="1" xfId="0" applyFill="1" applyBorder="1" applyAlignment="1">
      <alignment horizontal="center" vertical="center"/>
    </xf>
    <xf numFmtId="0" fontId="0" fillId="4" borderId="1" xfId="0" applyFill="1" applyBorder="1" applyAlignment="1">
      <alignment horizontal="center" vertical="center" wrapText="1"/>
    </xf>
    <xf numFmtId="0" fontId="11" fillId="3" borderId="0" xfId="0" applyFont="1" applyFill="1" applyAlignment="1">
      <alignment horizontal="left" vertical="center"/>
    </xf>
    <xf numFmtId="181" fontId="0" fillId="3" borderId="0" xfId="0" applyNumberFormat="1" applyFill="1" applyAlignment="1">
      <alignment horizontal="right" vertical="center"/>
    </xf>
    <xf numFmtId="0" fontId="0" fillId="4" borderId="2" xfId="0" applyFill="1" applyBorder="1" applyAlignment="1">
      <alignment horizontal="center" vertical="center"/>
    </xf>
    <xf numFmtId="0" fontId="0" fillId="4" borderId="4" xfId="0" applyFill="1" applyBorder="1" applyAlignment="1">
      <alignment horizontal="center" vertical="center"/>
    </xf>
    <xf numFmtId="0" fontId="0" fillId="8" borderId="1" xfId="0" applyFill="1" applyBorder="1" applyAlignment="1">
      <alignment horizontal="center" vertical="center"/>
    </xf>
    <xf numFmtId="0" fontId="11" fillId="3" borderId="0" xfId="0" applyFont="1" applyFill="1">
      <alignment vertical="center"/>
    </xf>
    <xf numFmtId="0" fontId="7" fillId="3" borderId="54" xfId="0" applyFont="1" applyFill="1" applyBorder="1" applyAlignment="1">
      <alignment horizontal="center" vertical="center"/>
    </xf>
    <xf numFmtId="0" fontId="7" fillId="3" borderId="22" xfId="0" applyFont="1" applyFill="1" applyBorder="1" applyAlignment="1">
      <alignment horizontal="center" vertical="center"/>
    </xf>
    <xf numFmtId="0" fontId="7" fillId="3" borderId="23" xfId="0" applyFont="1" applyFill="1" applyBorder="1" applyAlignment="1">
      <alignment horizontal="center" vertical="center"/>
    </xf>
    <xf numFmtId="0" fontId="7" fillId="3" borderId="21" xfId="0" applyFont="1" applyFill="1" applyBorder="1" applyAlignment="1">
      <alignment horizontal="center" vertical="center"/>
    </xf>
    <xf numFmtId="0" fontId="17" fillId="3" borderId="0" xfId="0" applyFont="1" applyFill="1" applyAlignment="1">
      <alignment horizontal="center" vertical="center"/>
    </xf>
    <xf numFmtId="180" fontId="9" fillId="3" borderId="1" xfId="0" applyNumberFormat="1" applyFont="1" applyFill="1" applyBorder="1" applyAlignment="1">
      <alignment horizontal="center" vertical="center"/>
    </xf>
    <xf numFmtId="0" fontId="25" fillId="3" borderId="0" xfId="0" applyFont="1" applyFill="1" applyAlignment="1">
      <alignment horizontal="center" vertical="center"/>
    </xf>
    <xf numFmtId="0" fontId="0" fillId="3" borderId="2" xfId="0" applyFill="1" applyBorder="1" applyAlignment="1" applyProtection="1">
      <alignment horizontal="center" vertical="center" shrinkToFit="1"/>
      <protection locked="0"/>
    </xf>
    <xf numFmtId="0" fontId="0" fillId="3" borderId="53" xfId="0" applyFill="1" applyBorder="1" applyAlignment="1" applyProtection="1">
      <alignment horizontal="center" vertical="center"/>
      <protection locked="0"/>
    </xf>
    <xf numFmtId="0" fontId="0" fillId="3" borderId="2" xfId="0" applyFill="1" applyBorder="1" applyAlignment="1" applyProtection="1">
      <alignment horizontal="center" vertical="center"/>
      <protection locked="0"/>
    </xf>
    <xf numFmtId="0" fontId="0" fillId="3" borderId="52" xfId="0" applyFill="1" applyBorder="1" applyAlignment="1" applyProtection="1">
      <alignment horizontal="center" vertical="center"/>
      <protection locked="0"/>
    </xf>
    <xf numFmtId="0" fontId="0" fillId="3" borderId="3" xfId="0" applyFill="1" applyBorder="1" applyAlignment="1" applyProtection="1">
      <alignment horizontal="center" vertical="center"/>
      <protection locked="0"/>
    </xf>
    <xf numFmtId="0" fontId="0" fillId="3" borderId="3" xfId="0" applyFill="1" applyBorder="1" applyAlignment="1" applyProtection="1">
      <alignment horizontal="center" vertical="center" shrinkToFit="1"/>
      <protection locked="0"/>
    </xf>
    <xf numFmtId="0" fontId="0" fillId="3" borderId="4" xfId="0" applyFill="1" applyBorder="1" applyAlignment="1" applyProtection="1">
      <alignment horizontal="center" vertical="center" shrinkToFit="1"/>
      <protection locked="0"/>
    </xf>
    <xf numFmtId="0" fontId="0" fillId="3" borderId="4" xfId="0" applyFill="1" applyBorder="1" applyAlignment="1" applyProtection="1">
      <alignment horizontal="center" vertical="center"/>
      <protection locked="0"/>
    </xf>
    <xf numFmtId="0" fontId="24" fillId="2" borderId="0" xfId="0" applyFont="1" applyFill="1" applyAlignment="1">
      <alignment horizontal="left" vertical="center"/>
    </xf>
    <xf numFmtId="0" fontId="0" fillId="3" borderId="1" xfId="0" applyFill="1" applyBorder="1" applyAlignment="1" applyProtection="1">
      <alignment horizontal="center" vertical="center"/>
      <protection locked="0"/>
    </xf>
    <xf numFmtId="182" fontId="0" fillId="3" borderId="1" xfId="0" applyNumberFormat="1" applyFill="1" applyBorder="1" applyAlignment="1">
      <alignment horizontal="right" vertical="center" indent="1"/>
    </xf>
    <xf numFmtId="182" fontId="0" fillId="3" borderId="1" xfId="0" applyNumberFormat="1" applyFill="1" applyBorder="1" applyAlignment="1" applyProtection="1">
      <alignment horizontal="center" vertical="center"/>
      <protection locked="0"/>
    </xf>
    <xf numFmtId="0" fontId="0" fillId="3" borderId="0" xfId="0" applyFill="1" applyAlignment="1">
      <alignment horizontal="left"/>
    </xf>
    <xf numFmtId="0" fontId="4" fillId="3" borderId="0" xfId="0" applyFont="1" applyFill="1" applyAlignment="1">
      <alignment horizontal="left" vertical="center"/>
    </xf>
    <xf numFmtId="0" fontId="4" fillId="3" borderId="0" xfId="0" applyFont="1" applyFill="1" applyAlignment="1">
      <alignment horizontal="right" vertical="center"/>
    </xf>
    <xf numFmtId="0" fontId="0" fillId="3" borderId="0" xfId="0" applyFill="1" applyAlignment="1">
      <alignment horizontal="center" vertical="center"/>
    </xf>
    <xf numFmtId="0" fontId="16" fillId="2" borderId="0" xfId="0" applyFont="1" applyFill="1" applyAlignment="1">
      <alignment vertical="center" wrapTex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xf numFmtId="0" fontId="0" fillId="3" borderId="55" xfId="0" applyFill="1" applyBorder="1" applyAlignment="1">
      <alignment horizontal="center" vertical="center"/>
    </xf>
    <xf numFmtId="0" fontId="0" fillId="3" borderId="56" xfId="0" applyFill="1" applyBorder="1" applyAlignment="1">
      <alignment horizontal="center" vertical="center"/>
    </xf>
    <xf numFmtId="0" fontId="0" fillId="3" borderId="57" xfId="0" applyFill="1" applyBorder="1" applyAlignment="1">
      <alignment horizontal="center" vertical="center"/>
    </xf>
    <xf numFmtId="0" fontId="34" fillId="3" borderId="9" xfId="0" applyFont="1" applyFill="1" applyBorder="1" applyAlignment="1">
      <alignment horizontal="center" vertical="center" wrapText="1"/>
    </xf>
    <xf numFmtId="0" fontId="34" fillId="3" borderId="10" xfId="0" applyFont="1" applyFill="1" applyBorder="1" applyAlignment="1">
      <alignment horizontal="center" vertical="center" wrapText="1"/>
    </xf>
    <xf numFmtId="0" fontId="34" fillId="3" borderId="16" xfId="0" applyFont="1" applyFill="1" applyBorder="1" applyAlignment="1">
      <alignment horizontal="center" vertical="center" wrapText="1"/>
    </xf>
    <xf numFmtId="0" fontId="34" fillId="3" borderId="12" xfId="0" applyFont="1" applyFill="1" applyBorder="1" applyAlignment="1">
      <alignment horizontal="center" vertical="center" wrapText="1"/>
    </xf>
    <xf numFmtId="0" fontId="34" fillId="3" borderId="5" xfId="0" applyFont="1" applyFill="1" applyBorder="1" applyAlignment="1">
      <alignment horizontal="center" vertical="center" wrapText="1"/>
    </xf>
    <xf numFmtId="0" fontId="34" fillId="3" borderId="18" xfId="0" applyFont="1" applyFill="1" applyBorder="1" applyAlignment="1">
      <alignment horizontal="center" vertical="center" wrapText="1"/>
    </xf>
    <xf numFmtId="0" fontId="15" fillId="3" borderId="9" xfId="0" applyFont="1" applyFill="1" applyBorder="1" applyAlignment="1">
      <alignment horizontal="center" vertical="center"/>
    </xf>
    <xf numFmtId="0" fontId="15" fillId="3" borderId="16" xfId="0" applyFont="1" applyFill="1" applyBorder="1" applyAlignment="1">
      <alignment horizontal="center" vertical="center"/>
    </xf>
    <xf numFmtId="0" fontId="15" fillId="3" borderId="11" xfId="0" applyFont="1" applyFill="1" applyBorder="1" applyAlignment="1">
      <alignment horizontal="center" vertical="center"/>
    </xf>
    <xf numFmtId="0" fontId="15" fillId="3" borderId="17" xfId="0" applyFont="1" applyFill="1" applyBorder="1" applyAlignment="1">
      <alignment horizontal="center" vertical="center"/>
    </xf>
    <xf numFmtId="0" fontId="15" fillId="3" borderId="12" xfId="0" applyFont="1" applyFill="1" applyBorder="1" applyAlignment="1">
      <alignment horizontal="center" vertical="center"/>
    </xf>
    <xf numFmtId="0" fontId="15" fillId="3" borderId="18" xfId="0" applyFont="1" applyFill="1" applyBorder="1" applyAlignment="1">
      <alignment horizontal="center" vertical="center"/>
    </xf>
    <xf numFmtId="0" fontId="25" fillId="2" borderId="0" xfId="0" applyFont="1" applyFill="1" applyAlignment="1">
      <alignment vertical="center" wrapText="1"/>
    </xf>
    <xf numFmtId="0" fontId="0" fillId="3" borderId="0" xfId="0" applyFill="1" applyAlignment="1">
      <alignment horizontal="center"/>
    </xf>
    <xf numFmtId="0" fontId="0" fillId="3" borderId="5" xfId="0" applyFill="1" applyBorder="1" applyAlignment="1">
      <alignment horizontal="center"/>
    </xf>
    <xf numFmtId="0" fontId="0" fillId="3" borderId="0" xfId="0" applyFill="1" applyAlignment="1">
      <alignment horizontal="center" shrinkToFit="1"/>
    </xf>
    <xf numFmtId="0" fontId="0" fillId="3" borderId="5" xfId="0" applyFill="1" applyBorder="1" applyAlignment="1">
      <alignment horizontal="center" shrinkToFit="1"/>
    </xf>
    <xf numFmtId="0" fontId="36" fillId="0" borderId="0" xfId="4" applyFont="1" applyAlignment="1">
      <alignment horizontal="left" vertical="center" shrinkToFit="1"/>
    </xf>
    <xf numFmtId="0" fontId="28" fillId="0" borderId="0" xfId="4" applyFont="1" applyAlignment="1">
      <alignment horizontal="center" vertical="center"/>
    </xf>
    <xf numFmtId="0" fontId="28" fillId="0" borderId="0" xfId="4" applyFont="1" applyAlignment="1">
      <alignment horizontal="distributed"/>
    </xf>
    <xf numFmtId="0" fontId="30" fillId="0" borderId="0" xfId="4" applyFont="1" applyAlignment="1" applyProtection="1">
      <alignment horizontal="center" shrinkToFit="1"/>
      <protection locked="0"/>
    </xf>
    <xf numFmtId="0" fontId="30" fillId="0" borderId="50" xfId="4" applyFont="1" applyBorder="1" applyAlignment="1" applyProtection="1">
      <alignment horizontal="center" shrinkToFit="1"/>
      <protection locked="0"/>
    </xf>
    <xf numFmtId="0" fontId="28" fillId="0" borderId="0" xfId="4" applyFont="1" applyAlignment="1">
      <alignment horizontal="center" shrinkToFit="1"/>
    </xf>
    <xf numFmtId="184" fontId="28" fillId="0" borderId="50" xfId="4" applyNumberFormat="1" applyFont="1" applyBorder="1" applyAlignment="1" applyProtection="1">
      <alignment horizontal="center" shrinkToFit="1"/>
      <protection locked="0"/>
    </xf>
    <xf numFmtId="0" fontId="28" fillId="0" borderId="50" xfId="4" applyFont="1" applyBorder="1" applyAlignment="1">
      <alignment horizontal="center"/>
    </xf>
    <xf numFmtId="0" fontId="30" fillId="0" borderId="0" xfId="4" applyFont="1" applyAlignment="1" applyProtection="1">
      <alignment horizontal="center"/>
      <protection locked="0"/>
    </xf>
    <xf numFmtId="0" fontId="30" fillId="0" borderId="50" xfId="4" applyFont="1" applyBorder="1" applyAlignment="1" applyProtection="1">
      <alignment horizontal="center"/>
      <protection locked="0"/>
    </xf>
    <xf numFmtId="0" fontId="30" fillId="0" borderId="0" xfId="4" applyFont="1" applyAlignment="1" applyProtection="1">
      <alignment horizontal="right"/>
      <protection locked="0"/>
    </xf>
    <xf numFmtId="0" fontId="30" fillId="0" borderId="50" xfId="4" applyFont="1" applyBorder="1" applyAlignment="1" applyProtection="1">
      <alignment horizontal="right"/>
      <protection locked="0"/>
    </xf>
    <xf numFmtId="0" fontId="30" fillId="0" borderId="0" xfId="4" applyFont="1" applyAlignment="1" applyProtection="1">
      <alignment horizontal="left"/>
      <protection locked="0"/>
    </xf>
    <xf numFmtId="0" fontId="30" fillId="0" borderId="50" xfId="4" applyFont="1" applyBorder="1" applyAlignment="1" applyProtection="1">
      <alignment horizontal="left"/>
      <protection locked="0"/>
    </xf>
    <xf numFmtId="0" fontId="35" fillId="0" borderId="0" xfId="4" applyFont="1" applyAlignment="1" applyProtection="1">
      <alignment horizontal="center" shrinkToFit="1"/>
      <protection locked="0"/>
    </xf>
    <xf numFmtId="31" fontId="28" fillId="0" borderId="0" xfId="4" applyNumberFormat="1" applyFont="1" applyAlignment="1" applyProtection="1">
      <alignment horizontal="center" shrinkToFit="1"/>
      <protection locked="0"/>
    </xf>
    <xf numFmtId="185" fontId="35" fillId="0" borderId="0" xfId="4" applyNumberFormat="1" applyFont="1" applyAlignment="1" applyProtection="1">
      <alignment horizontal="center" shrinkToFit="1"/>
      <protection locked="0"/>
    </xf>
    <xf numFmtId="0" fontId="0" fillId="0" borderId="0" xfId="0" applyAlignment="1">
      <alignment horizontal="center" vertical="center"/>
    </xf>
    <xf numFmtId="0" fontId="6" fillId="3" borderId="33" xfId="0" applyFont="1" applyFill="1" applyBorder="1" applyAlignment="1">
      <alignment horizontal="left" vertical="center" indent="1" shrinkToFit="1"/>
    </xf>
    <xf numFmtId="0" fontId="6" fillId="3" borderId="6" xfId="0" applyFont="1" applyFill="1" applyBorder="1" applyAlignment="1">
      <alignment horizontal="left" vertical="center" indent="1" shrinkToFit="1"/>
    </xf>
    <xf numFmtId="0" fontId="6" fillId="3" borderId="37" xfId="0" applyFont="1" applyFill="1" applyBorder="1" applyAlignment="1">
      <alignment horizontal="left" vertical="center" indent="1" shrinkToFit="1"/>
    </xf>
    <xf numFmtId="0" fontId="6" fillId="3" borderId="24" xfId="0" applyFont="1" applyFill="1" applyBorder="1" applyAlignment="1">
      <alignment horizontal="left" vertical="center" indent="1" shrinkToFit="1"/>
    </xf>
    <xf numFmtId="0" fontId="6" fillId="3" borderId="7" xfId="0" applyFont="1" applyFill="1" applyBorder="1" applyAlignment="1">
      <alignment horizontal="left" vertical="center" indent="1" shrinkToFit="1"/>
    </xf>
    <xf numFmtId="0" fontId="6" fillId="3" borderId="29" xfId="0" applyFont="1" applyFill="1" applyBorder="1" applyAlignment="1">
      <alignment horizontal="left" vertical="center" indent="1" shrinkToFit="1"/>
    </xf>
    <xf numFmtId="0" fontId="6" fillId="3" borderId="43" xfId="0" applyFont="1" applyFill="1" applyBorder="1" applyAlignment="1">
      <alignment horizontal="left" vertical="center" indent="1" shrinkToFit="1"/>
    </xf>
    <xf numFmtId="0" fontId="6" fillId="3" borderId="44" xfId="0" applyFont="1" applyFill="1" applyBorder="1" applyAlignment="1">
      <alignment horizontal="left" vertical="center" indent="1" shrinkToFit="1"/>
    </xf>
  </cellXfs>
  <cellStyles count="5">
    <cellStyle name="ハイパーリンク" xfId="1" builtinId="8"/>
    <cellStyle name="桁区切り" xfId="2" builtinId="6"/>
    <cellStyle name="標準" xfId="0" builtinId="0"/>
    <cellStyle name="標準 2" xfId="3" xr:uid="{00000000-0005-0000-0000-000003000000}"/>
    <cellStyle name="標準 3" xfId="4" xr:uid="{00000000-0005-0000-0000-000004000000}"/>
  </cellStyles>
  <dxfs count="1">
    <dxf>
      <font>
        <color theme="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fmlaLink="$AC$26"/>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127001</xdr:colOff>
      <xdr:row>80</xdr:row>
      <xdr:rowOff>191075</xdr:rowOff>
    </xdr:from>
    <xdr:to>
      <xdr:col>24</xdr:col>
      <xdr:colOff>125354</xdr:colOff>
      <xdr:row>90</xdr:row>
      <xdr:rowOff>96353</xdr:rowOff>
    </xdr:to>
    <xdr:pic>
      <xdr:nvPicPr>
        <xdr:cNvPr id="12" name="図 11">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1"/>
        <a:stretch>
          <a:fillRect/>
        </a:stretch>
      </xdr:blipFill>
      <xdr:spPr>
        <a:xfrm>
          <a:off x="127001" y="19222025"/>
          <a:ext cx="6857999" cy="2191278"/>
        </a:xfrm>
        <a:prstGeom prst="rect">
          <a:avLst/>
        </a:prstGeom>
        <a:solidFill>
          <a:srgbClr val="FFFFFF">
            <a:shade val="85000"/>
          </a:srgbClr>
        </a:solidFill>
        <a:ln w="88900" cap="sq">
          <a:solidFill>
            <a:srgbClr val="FFFFFF"/>
          </a:solidFill>
          <a:miter lim="800000"/>
        </a:ln>
        <a:effectLst>
          <a:outerShdw blurRad="55000" dist="18000" dir="5400000" algn="tl" rotWithShape="0">
            <a:srgbClr val="000000">
              <a:alpha val="40000"/>
            </a:srgbClr>
          </a:outerShdw>
        </a:effectLst>
        <a:scene3d>
          <a:camera prst="orthographicFront"/>
          <a:lightRig rig="twoPt" dir="t">
            <a:rot lat="0" lon="0" rev="7200000"/>
          </a:lightRig>
        </a:scene3d>
        <a:sp3d>
          <a:bevelT w="25400" h="19050"/>
          <a:contourClr>
            <a:srgbClr val="FFFFFF"/>
          </a:contourClr>
        </a:sp3d>
      </xdr:spPr>
    </xdr:pic>
    <xdr:clientData/>
  </xdr:twoCellAnchor>
  <xdr:twoCellAnchor editAs="oneCell">
    <xdr:from>
      <xdr:col>1</xdr:col>
      <xdr:colOff>127318</xdr:colOff>
      <xdr:row>7</xdr:row>
      <xdr:rowOff>183377</xdr:rowOff>
    </xdr:from>
    <xdr:to>
      <xdr:col>22</xdr:col>
      <xdr:colOff>247579</xdr:colOff>
      <xdr:row>10</xdr:row>
      <xdr:rowOff>134819</xdr:rowOff>
    </xdr:to>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stretch>
          <a:fillRect/>
        </a:stretch>
      </xdr:blipFill>
      <xdr:spPr>
        <a:xfrm>
          <a:off x="420688" y="1794690"/>
          <a:ext cx="6111875" cy="642004"/>
        </a:xfrm>
        <a:prstGeom prst="rect">
          <a:avLst/>
        </a:prstGeom>
        <a:solidFill>
          <a:srgbClr val="FFFFFF">
            <a:shade val="85000"/>
          </a:srgbClr>
        </a:solidFill>
        <a:ln w="88900" cap="sq">
          <a:solidFill>
            <a:srgbClr val="FFFFFF"/>
          </a:solidFill>
          <a:miter lim="800000"/>
        </a:ln>
        <a:effectLst>
          <a:outerShdw blurRad="55000" dist="18000" dir="5400000" algn="tl" rotWithShape="0">
            <a:srgbClr val="000000">
              <a:alpha val="40000"/>
            </a:srgbClr>
          </a:outerShdw>
        </a:effectLst>
        <a:scene3d>
          <a:camera prst="orthographicFront"/>
          <a:lightRig rig="twoPt" dir="t">
            <a:rot lat="0" lon="0" rev="7200000"/>
          </a:lightRig>
        </a:scene3d>
        <a:sp3d>
          <a:bevelT w="25400" h="19050"/>
          <a:contourClr>
            <a:srgbClr val="FFFFFF"/>
          </a:contourClr>
        </a:sp3d>
      </xdr:spPr>
    </xdr:pic>
    <xdr:clientData/>
  </xdr:twoCellAnchor>
  <xdr:twoCellAnchor editAs="oneCell">
    <xdr:from>
      <xdr:col>0</xdr:col>
      <xdr:colOff>119063</xdr:colOff>
      <xdr:row>59</xdr:row>
      <xdr:rowOff>142877</xdr:rowOff>
    </xdr:from>
    <xdr:to>
      <xdr:col>24</xdr:col>
      <xdr:colOff>133206</xdr:colOff>
      <xdr:row>68</xdr:row>
      <xdr:rowOff>22818</xdr:rowOff>
    </xdr:to>
    <xdr:pic>
      <xdr:nvPicPr>
        <xdr:cNvPr id="6" name="図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3"/>
        <a:stretch>
          <a:fillRect/>
        </a:stretch>
      </xdr:blipFill>
      <xdr:spPr>
        <a:xfrm>
          <a:off x="119063" y="16970377"/>
          <a:ext cx="6873875" cy="1951628"/>
        </a:xfrm>
        <a:prstGeom prst="rect">
          <a:avLst/>
        </a:prstGeom>
        <a:solidFill>
          <a:srgbClr val="FFFFFF">
            <a:shade val="85000"/>
          </a:srgbClr>
        </a:solidFill>
        <a:ln w="88900" cap="sq">
          <a:solidFill>
            <a:srgbClr val="FFFFFF"/>
          </a:solidFill>
          <a:miter lim="800000"/>
        </a:ln>
        <a:effectLst>
          <a:outerShdw blurRad="55000" dist="18000" dir="5400000" algn="tl" rotWithShape="0">
            <a:srgbClr val="000000">
              <a:alpha val="40000"/>
            </a:srgbClr>
          </a:outerShdw>
        </a:effectLst>
        <a:scene3d>
          <a:camera prst="orthographicFront"/>
          <a:lightRig rig="twoPt" dir="t">
            <a:rot lat="0" lon="0" rev="7200000"/>
          </a:lightRig>
        </a:scene3d>
        <a:sp3d>
          <a:bevelT w="25400" h="19050"/>
          <a:contourClr>
            <a:srgbClr val="FFFFFF"/>
          </a:contourClr>
        </a:sp3d>
      </xdr:spPr>
    </xdr:pic>
    <xdr:clientData/>
  </xdr:twoCellAnchor>
  <xdr:twoCellAnchor editAs="oneCell">
    <xdr:from>
      <xdr:col>10</xdr:col>
      <xdr:colOff>126999</xdr:colOff>
      <xdr:row>93</xdr:row>
      <xdr:rowOff>198438</xdr:rowOff>
    </xdr:from>
    <xdr:to>
      <xdr:col>24</xdr:col>
      <xdr:colOff>154876</xdr:colOff>
      <xdr:row>112</xdr:row>
      <xdr:rowOff>103187</xdr:rowOff>
    </xdr:to>
    <xdr:pic>
      <xdr:nvPicPr>
        <xdr:cNvPr id="13" name="図 12">
          <a:extLst>
            <a:ext uri="{FF2B5EF4-FFF2-40B4-BE49-F238E27FC236}">
              <a16:creationId xmlns:a16="http://schemas.microsoft.com/office/drawing/2014/main" id="{00000000-0008-0000-0000-00000D000000}"/>
            </a:ext>
          </a:extLst>
        </xdr:cNvPr>
        <xdr:cNvPicPr>
          <a:picLocks noChangeAspect="1"/>
        </xdr:cNvPicPr>
      </xdr:nvPicPr>
      <xdr:blipFill>
        <a:blip xmlns:r="http://schemas.openxmlformats.org/officeDocument/2006/relationships" r:embed="rId4"/>
        <a:stretch>
          <a:fillRect/>
        </a:stretch>
      </xdr:blipFill>
      <xdr:spPr>
        <a:xfrm>
          <a:off x="2984499" y="25312688"/>
          <a:ext cx="4035572" cy="4278312"/>
        </a:xfrm>
        <a:prstGeom prst="rect">
          <a:avLst/>
        </a:prstGeom>
        <a:solidFill>
          <a:srgbClr val="FFFFFF">
            <a:shade val="85000"/>
          </a:srgbClr>
        </a:solidFill>
        <a:ln w="88900" cap="sq">
          <a:solidFill>
            <a:srgbClr val="FFFFFF"/>
          </a:solidFill>
          <a:miter lim="800000"/>
        </a:ln>
        <a:effectLst>
          <a:outerShdw blurRad="55000" dist="18000" dir="5400000" algn="tl" rotWithShape="0">
            <a:srgbClr val="000000">
              <a:alpha val="40000"/>
            </a:srgbClr>
          </a:outerShdw>
        </a:effectLst>
        <a:scene3d>
          <a:camera prst="orthographicFront"/>
          <a:lightRig rig="twoPt" dir="t">
            <a:rot lat="0" lon="0" rev="7200000"/>
          </a:lightRig>
        </a:scene3d>
        <a:sp3d>
          <a:bevelT w="25400" h="19050"/>
          <a:contourClr>
            <a:srgbClr val="FFFFFF"/>
          </a:contourClr>
        </a:sp3d>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19</xdr:col>
          <xdr:colOff>9525</xdr:colOff>
          <xdr:row>23</xdr:row>
          <xdr:rowOff>171450</xdr:rowOff>
        </xdr:from>
        <xdr:to>
          <xdr:col>21</xdr:col>
          <xdr:colOff>323850</xdr:colOff>
          <xdr:row>25</xdr:row>
          <xdr:rowOff>19050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代行入力</a:t>
              </a:r>
            </a:p>
          </xdr:txBody>
        </xdr:sp>
        <xdr:clientData fLocksWithSheet="0"/>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AP148"/>
  <sheetViews>
    <sheetView zoomScaleNormal="100" workbookViewId="0">
      <selection activeCell="S3" sqref="S3"/>
    </sheetView>
  </sheetViews>
  <sheetFormatPr defaultColWidth="3.75" defaultRowHeight="18" customHeight="1"/>
  <cols>
    <col min="1" max="16384" width="3.75" style="1"/>
  </cols>
  <sheetData>
    <row r="1" spans="1:33" ht="18" customHeight="1">
      <c r="A1" s="2"/>
      <c r="B1" s="83" t="s">
        <v>393</v>
      </c>
      <c r="C1" s="83"/>
      <c r="D1" s="83"/>
      <c r="E1" s="83"/>
      <c r="F1" s="83"/>
      <c r="G1" s="83"/>
      <c r="H1" s="83"/>
      <c r="I1" s="83"/>
      <c r="J1" s="83"/>
      <c r="K1" s="83"/>
      <c r="L1" s="83"/>
      <c r="M1" s="83"/>
      <c r="N1" s="83"/>
      <c r="O1" s="83"/>
      <c r="P1" s="83"/>
      <c r="Q1" s="83"/>
      <c r="R1" s="83"/>
      <c r="S1" s="84">
        <v>45949</v>
      </c>
      <c r="T1" s="84"/>
      <c r="U1" s="84"/>
      <c r="V1" s="84"/>
      <c r="W1" s="84"/>
      <c r="X1" s="84"/>
      <c r="Y1" s="2"/>
    </row>
    <row r="2" spans="1:33" ht="18" customHeight="1">
      <c r="A2" s="2"/>
      <c r="B2" s="83"/>
      <c r="C2" s="83"/>
      <c r="D2" s="83"/>
      <c r="E2" s="83"/>
      <c r="F2" s="83"/>
      <c r="G2" s="83"/>
      <c r="H2" s="83"/>
      <c r="I2" s="83"/>
      <c r="J2" s="83"/>
      <c r="K2" s="83"/>
      <c r="L2" s="83"/>
      <c r="M2" s="83"/>
      <c r="N2" s="83"/>
      <c r="O2" s="83"/>
      <c r="P2" s="83"/>
      <c r="Q2" s="83"/>
      <c r="R2" s="83"/>
      <c r="S2" s="84"/>
      <c r="T2" s="84"/>
      <c r="U2" s="84"/>
      <c r="V2" s="84"/>
      <c r="W2" s="84"/>
      <c r="X2" s="84"/>
      <c r="Y2" s="2"/>
    </row>
    <row r="3" spans="1:33" ht="18" customHeight="1">
      <c r="A3" s="2"/>
      <c r="B3" s="2"/>
      <c r="C3" s="2"/>
      <c r="D3" s="2"/>
      <c r="E3" s="2"/>
      <c r="F3" s="2"/>
      <c r="G3" s="2"/>
      <c r="H3" s="2"/>
      <c r="I3" s="2"/>
      <c r="J3" s="2"/>
      <c r="K3" s="2"/>
      <c r="L3" s="2"/>
      <c r="M3" s="2"/>
      <c r="N3" s="2"/>
      <c r="O3" s="2"/>
      <c r="P3" s="2"/>
      <c r="Q3" s="2"/>
      <c r="R3" s="2"/>
      <c r="S3" s="2"/>
      <c r="T3" s="2"/>
      <c r="U3" s="2"/>
      <c r="V3" s="2"/>
      <c r="W3" s="2"/>
      <c r="X3" s="2"/>
      <c r="Y3" s="2"/>
    </row>
    <row r="4" spans="1:33" ht="18" customHeight="1">
      <c r="A4" s="2"/>
      <c r="B4" s="2" t="s">
        <v>127</v>
      </c>
      <c r="C4" s="2"/>
      <c r="D4" s="2"/>
      <c r="E4" s="2"/>
      <c r="F4" s="2"/>
      <c r="G4" s="2"/>
      <c r="H4" s="2"/>
      <c r="I4" s="2"/>
      <c r="J4" s="2"/>
      <c r="K4" s="2"/>
      <c r="L4" s="2"/>
      <c r="M4" s="2"/>
      <c r="N4" s="2"/>
      <c r="O4" s="2"/>
      <c r="P4" s="2"/>
      <c r="Q4" s="2"/>
      <c r="R4" s="2"/>
      <c r="S4" s="2"/>
      <c r="T4" s="2"/>
      <c r="U4" s="2"/>
      <c r="V4" s="2"/>
      <c r="W4" s="2"/>
      <c r="X4" s="2"/>
      <c r="Y4" s="2"/>
    </row>
    <row r="5" spans="1:33" ht="18" customHeight="1">
      <c r="A5" s="2"/>
      <c r="B5" s="2"/>
      <c r="C5" s="2"/>
      <c r="D5" s="2"/>
      <c r="E5" s="2"/>
      <c r="F5" s="2"/>
      <c r="G5" s="2"/>
      <c r="H5" s="2"/>
      <c r="I5" s="2"/>
      <c r="J5" s="2"/>
      <c r="K5" s="2"/>
      <c r="L5" s="2"/>
      <c r="M5" s="2"/>
      <c r="N5" s="2"/>
      <c r="O5" s="2"/>
      <c r="P5" s="2"/>
      <c r="Q5" s="2"/>
      <c r="R5" s="2"/>
      <c r="S5" s="2"/>
      <c r="T5" s="2"/>
      <c r="U5" s="2"/>
      <c r="V5" s="2"/>
      <c r="W5" s="2"/>
      <c r="X5" s="2"/>
      <c r="Y5" s="2"/>
    </row>
    <row r="6" spans="1:33" ht="18" customHeight="1">
      <c r="A6" s="2"/>
      <c r="B6" s="2" t="s">
        <v>341</v>
      </c>
      <c r="C6" s="2"/>
      <c r="D6" s="2"/>
      <c r="E6" s="2"/>
      <c r="F6" s="2"/>
      <c r="G6" s="2"/>
      <c r="H6" s="2"/>
      <c r="I6" s="2"/>
      <c r="J6" s="2"/>
      <c r="K6" s="2"/>
      <c r="L6" s="2"/>
      <c r="M6" s="2"/>
      <c r="N6" s="2"/>
      <c r="O6" s="2"/>
      <c r="P6" s="2"/>
      <c r="Q6" s="2"/>
      <c r="R6" s="2"/>
      <c r="S6" s="2"/>
      <c r="T6" s="2"/>
      <c r="U6" s="2"/>
      <c r="V6" s="2"/>
      <c r="W6" s="2"/>
      <c r="X6" s="2"/>
      <c r="Y6" s="2"/>
    </row>
    <row r="7" spans="1:33" ht="18" customHeight="1">
      <c r="A7" s="2"/>
      <c r="B7" s="2"/>
      <c r="C7" s="2"/>
      <c r="D7" s="2"/>
      <c r="E7" s="2"/>
      <c r="F7" s="2"/>
      <c r="G7" s="2"/>
      <c r="H7" s="2"/>
      <c r="I7" s="2"/>
      <c r="J7" s="2"/>
      <c r="K7" s="2"/>
      <c r="L7" s="2"/>
      <c r="M7" s="2"/>
      <c r="N7" s="2"/>
      <c r="O7" s="2"/>
      <c r="P7" s="2"/>
      <c r="Q7" s="2"/>
      <c r="R7" s="2"/>
      <c r="S7" s="2"/>
      <c r="T7" s="2"/>
      <c r="U7" s="2"/>
      <c r="V7" s="2"/>
      <c r="W7" s="2"/>
      <c r="X7" s="2"/>
      <c r="Y7" s="2"/>
    </row>
    <row r="8" spans="1:33" ht="18" customHeight="1">
      <c r="A8" s="2"/>
      <c r="B8" s="2"/>
      <c r="C8" s="2"/>
      <c r="D8" s="2"/>
      <c r="E8" s="2"/>
      <c r="F8" s="2"/>
      <c r="G8" s="2"/>
      <c r="H8" s="2"/>
      <c r="I8" s="2"/>
      <c r="J8" s="2"/>
      <c r="K8" s="2"/>
      <c r="L8" s="2"/>
      <c r="M8" s="2"/>
      <c r="N8" s="2"/>
      <c r="O8" s="2"/>
      <c r="P8" s="2"/>
      <c r="Q8" s="2"/>
      <c r="R8" s="2"/>
      <c r="S8" s="2"/>
      <c r="T8" s="2"/>
      <c r="U8" s="2"/>
      <c r="V8" s="2"/>
      <c r="W8" s="2"/>
      <c r="X8" s="2"/>
      <c r="Y8" s="2"/>
    </row>
    <row r="9" spans="1:33" ht="18" customHeight="1">
      <c r="A9" s="2"/>
      <c r="B9" s="2"/>
      <c r="C9" s="2"/>
      <c r="D9" s="2"/>
      <c r="E9" s="2"/>
      <c r="F9" s="2"/>
      <c r="G9" s="2"/>
      <c r="H9" s="2"/>
      <c r="I9" s="2"/>
      <c r="J9" s="2"/>
      <c r="K9" s="2"/>
      <c r="L9" s="2"/>
      <c r="M9" s="2"/>
      <c r="N9" s="2"/>
      <c r="O9" s="2"/>
      <c r="P9" s="2"/>
      <c r="Q9" s="2"/>
      <c r="R9" s="2"/>
      <c r="S9" s="2"/>
      <c r="T9" s="2"/>
      <c r="U9" s="2"/>
      <c r="V9" s="2"/>
      <c r="W9" s="2"/>
      <c r="X9" s="2"/>
      <c r="Y9" s="2"/>
      <c r="AG9" s="69"/>
    </row>
    <row r="10" spans="1:33" ht="18" customHeight="1">
      <c r="A10" s="2"/>
      <c r="B10" s="2"/>
      <c r="C10" s="2"/>
      <c r="D10" s="2"/>
      <c r="E10" s="2"/>
      <c r="F10" s="2"/>
      <c r="G10" s="2"/>
      <c r="H10" s="2"/>
      <c r="I10" s="2"/>
      <c r="J10" s="2"/>
      <c r="K10" s="2"/>
      <c r="L10" s="2"/>
      <c r="M10" s="2"/>
      <c r="N10" s="2"/>
      <c r="O10" s="2"/>
      <c r="P10" s="2"/>
      <c r="Q10" s="2"/>
      <c r="R10" s="2"/>
      <c r="S10" s="2"/>
      <c r="T10" s="2"/>
      <c r="U10" s="2"/>
      <c r="V10" s="2"/>
      <c r="W10" s="2"/>
      <c r="X10" s="2"/>
      <c r="Y10" s="2"/>
    </row>
    <row r="11" spans="1:33" ht="18" customHeight="1">
      <c r="A11" s="2"/>
      <c r="B11" s="2"/>
      <c r="C11" s="2"/>
      <c r="D11" s="2"/>
      <c r="E11" s="2"/>
      <c r="F11" s="2"/>
      <c r="G11" s="2"/>
      <c r="H11" s="2"/>
      <c r="I11" s="2"/>
      <c r="J11" s="2"/>
      <c r="K11" s="2"/>
      <c r="L11" s="2"/>
      <c r="M11" s="2"/>
      <c r="N11" s="2"/>
      <c r="O11" s="2"/>
      <c r="P11" s="2"/>
      <c r="Q11" s="2"/>
      <c r="R11" s="2"/>
      <c r="S11" s="2"/>
      <c r="T11" s="2"/>
      <c r="U11" s="2"/>
      <c r="V11" s="2"/>
      <c r="W11" s="2"/>
      <c r="X11" s="2"/>
      <c r="Y11" s="2"/>
    </row>
    <row r="12" spans="1:33" ht="18" customHeight="1">
      <c r="A12" s="2"/>
      <c r="B12" s="2"/>
      <c r="C12" s="2"/>
      <c r="D12" s="2"/>
      <c r="E12" s="2"/>
      <c r="F12" s="2"/>
      <c r="G12" s="2"/>
      <c r="H12" s="2"/>
      <c r="I12" s="2"/>
      <c r="J12" s="2"/>
      <c r="K12" s="2"/>
      <c r="L12" s="2"/>
      <c r="M12" s="2"/>
      <c r="N12" s="2"/>
      <c r="O12" s="2"/>
      <c r="P12" s="2"/>
      <c r="Q12" s="2"/>
      <c r="R12" s="2"/>
      <c r="S12" s="2"/>
      <c r="T12" s="2"/>
      <c r="U12" s="2"/>
      <c r="V12" s="2"/>
      <c r="W12" s="2"/>
      <c r="X12" s="2"/>
      <c r="Y12" s="2"/>
    </row>
    <row r="13" spans="1:33" ht="18" customHeight="1">
      <c r="A13" s="2"/>
      <c r="B13" s="2"/>
      <c r="C13" s="2"/>
      <c r="D13" s="2"/>
      <c r="E13" s="2"/>
      <c r="F13" s="2"/>
      <c r="G13" s="2"/>
      <c r="H13" s="2"/>
      <c r="I13" s="2"/>
      <c r="J13" s="2"/>
      <c r="K13" s="2"/>
      <c r="L13" s="2"/>
      <c r="M13" s="2"/>
      <c r="N13" s="2"/>
      <c r="O13" s="2"/>
      <c r="P13" s="2"/>
      <c r="Q13" s="2"/>
      <c r="R13" s="2"/>
      <c r="S13" s="2"/>
      <c r="T13" s="2"/>
      <c r="U13" s="2"/>
      <c r="V13" s="2"/>
      <c r="W13" s="2"/>
      <c r="X13" s="2"/>
      <c r="Y13" s="2"/>
    </row>
    <row r="14" spans="1:33" ht="18" customHeight="1">
      <c r="A14" s="2"/>
      <c r="B14" s="2" t="s">
        <v>93</v>
      </c>
      <c r="C14" s="2"/>
      <c r="D14" s="2"/>
      <c r="E14" s="2"/>
      <c r="F14" s="2"/>
      <c r="G14" s="2"/>
      <c r="H14" s="2"/>
      <c r="I14" s="2"/>
      <c r="J14" s="2"/>
      <c r="K14" s="2"/>
      <c r="L14" s="2"/>
      <c r="M14" s="2"/>
      <c r="N14" s="2"/>
      <c r="O14" s="2"/>
      <c r="P14" s="2"/>
      <c r="Q14" s="2"/>
      <c r="R14" s="2"/>
      <c r="S14" s="2"/>
      <c r="T14" s="2"/>
      <c r="U14" s="2"/>
      <c r="V14" s="2"/>
      <c r="W14" s="2"/>
      <c r="X14" s="2"/>
      <c r="Y14" s="2"/>
    </row>
    <row r="15" spans="1:33" ht="18" customHeight="1">
      <c r="A15" s="2"/>
      <c r="B15" s="2"/>
      <c r="C15" s="2"/>
      <c r="D15" s="2"/>
      <c r="E15" s="2"/>
      <c r="F15" s="2"/>
      <c r="G15" s="2"/>
      <c r="H15" s="2"/>
      <c r="I15" s="2"/>
      <c r="J15" s="2"/>
      <c r="K15" s="2"/>
      <c r="L15" s="2"/>
      <c r="M15" s="2"/>
      <c r="N15" s="2"/>
      <c r="O15" s="2"/>
      <c r="P15" s="2"/>
      <c r="Q15" s="2"/>
      <c r="R15" s="2"/>
      <c r="S15" s="2"/>
      <c r="T15" s="2"/>
      <c r="U15" s="2"/>
      <c r="V15" s="2"/>
      <c r="W15" s="2"/>
      <c r="X15" s="2"/>
      <c r="Y15" s="2"/>
    </row>
    <row r="16" spans="1:33" ht="27.75" customHeight="1">
      <c r="A16" s="2"/>
      <c r="B16" s="2"/>
      <c r="C16" s="92" t="s">
        <v>4</v>
      </c>
      <c r="D16" s="92"/>
      <c r="E16" s="92"/>
      <c r="F16" s="92"/>
      <c r="G16" s="92"/>
      <c r="H16" s="76" t="s">
        <v>187</v>
      </c>
      <c r="I16" s="76"/>
      <c r="J16" s="76"/>
      <c r="K16" s="76"/>
      <c r="L16" s="76"/>
      <c r="M16" s="76"/>
      <c r="N16" s="76"/>
      <c r="O16" s="76"/>
      <c r="P16" s="76"/>
      <c r="Q16" s="76"/>
      <c r="R16" s="76"/>
      <c r="S16" s="76"/>
      <c r="T16" s="76"/>
      <c r="U16" s="76"/>
      <c r="V16" s="76"/>
      <c r="W16" s="2"/>
      <c r="X16" s="2"/>
      <c r="Y16" s="2"/>
    </row>
    <row r="17" spans="1:25" ht="27.75" customHeight="1">
      <c r="A17" s="2"/>
      <c r="B17" s="2"/>
      <c r="C17" s="92" t="s">
        <v>5</v>
      </c>
      <c r="D17" s="92"/>
      <c r="E17" s="92"/>
      <c r="F17" s="92"/>
      <c r="G17" s="92"/>
      <c r="H17" s="76" t="s">
        <v>182</v>
      </c>
      <c r="I17" s="76"/>
      <c r="J17" s="76"/>
      <c r="K17" s="76"/>
      <c r="L17" s="76"/>
      <c r="M17" s="76"/>
      <c r="N17" s="76"/>
      <c r="O17" s="76"/>
      <c r="P17" s="76"/>
      <c r="Q17" s="76"/>
      <c r="R17" s="76"/>
      <c r="S17" s="76"/>
      <c r="T17" s="76"/>
      <c r="U17" s="76"/>
      <c r="V17" s="76"/>
      <c r="W17" s="2"/>
      <c r="X17" s="2"/>
      <c r="Y17" s="2"/>
    </row>
    <row r="18" spans="1:25" ht="27.75" customHeight="1">
      <c r="A18" s="2"/>
      <c r="B18" s="2"/>
      <c r="C18" s="92" t="s">
        <v>390</v>
      </c>
      <c r="D18" s="92"/>
      <c r="E18" s="92"/>
      <c r="F18" s="92"/>
      <c r="G18" s="92"/>
      <c r="H18" s="76" t="s">
        <v>392</v>
      </c>
      <c r="I18" s="76"/>
      <c r="J18" s="76"/>
      <c r="K18" s="76"/>
      <c r="L18" s="76"/>
      <c r="M18" s="76"/>
      <c r="N18" s="76"/>
      <c r="O18" s="76"/>
      <c r="P18" s="76"/>
      <c r="Q18" s="76"/>
      <c r="R18" s="76"/>
      <c r="S18" s="76"/>
      <c r="T18" s="76"/>
      <c r="U18" s="76"/>
      <c r="V18" s="76"/>
      <c r="W18" s="2"/>
      <c r="X18" s="2"/>
      <c r="Y18" s="2"/>
    </row>
    <row r="19" spans="1:25" ht="27.75" customHeight="1">
      <c r="A19" s="2"/>
      <c r="B19" s="2"/>
      <c r="C19" s="92" t="s">
        <v>155</v>
      </c>
      <c r="D19" s="92"/>
      <c r="E19" s="92"/>
      <c r="F19" s="92"/>
      <c r="G19" s="92"/>
      <c r="H19" s="94" t="s">
        <v>183</v>
      </c>
      <c r="I19" s="95"/>
      <c r="J19" s="95"/>
      <c r="K19" s="95"/>
      <c r="L19" s="95"/>
      <c r="M19" s="95"/>
      <c r="N19" s="95"/>
      <c r="O19" s="95"/>
      <c r="P19" s="95"/>
      <c r="Q19" s="95"/>
      <c r="R19" s="95"/>
      <c r="S19" s="95"/>
      <c r="T19" s="95"/>
      <c r="U19" s="95"/>
      <c r="V19" s="96"/>
      <c r="W19" s="2"/>
      <c r="X19" s="2"/>
      <c r="Y19" s="2"/>
    </row>
    <row r="20" spans="1:25" ht="27.75" customHeight="1">
      <c r="A20" s="2"/>
      <c r="B20" s="2"/>
      <c r="C20" s="92" t="s">
        <v>6</v>
      </c>
      <c r="D20" s="92"/>
      <c r="E20" s="92"/>
      <c r="F20" s="92"/>
      <c r="G20" s="92"/>
      <c r="H20" s="76" t="s">
        <v>184</v>
      </c>
      <c r="I20" s="76"/>
      <c r="J20" s="76"/>
      <c r="K20" s="76"/>
      <c r="L20" s="76"/>
      <c r="M20" s="76"/>
      <c r="N20" s="76"/>
      <c r="O20" s="76"/>
      <c r="P20" s="76"/>
      <c r="Q20" s="76"/>
      <c r="R20" s="76"/>
      <c r="S20" s="76"/>
      <c r="T20" s="76"/>
      <c r="U20" s="76"/>
      <c r="V20" s="76"/>
      <c r="W20" s="2"/>
      <c r="X20" s="2"/>
      <c r="Y20" s="2"/>
    </row>
    <row r="21" spans="1:25" ht="27.75" customHeight="1">
      <c r="A21" s="2"/>
      <c r="B21" s="2"/>
      <c r="C21" s="92" t="s">
        <v>7</v>
      </c>
      <c r="D21" s="92"/>
      <c r="E21" s="92"/>
      <c r="F21" s="92"/>
      <c r="G21" s="92"/>
      <c r="H21" s="76" t="s">
        <v>185</v>
      </c>
      <c r="I21" s="76"/>
      <c r="J21" s="76"/>
      <c r="K21" s="76"/>
      <c r="L21" s="76"/>
      <c r="M21" s="76"/>
      <c r="N21" s="76"/>
      <c r="O21" s="76"/>
      <c r="P21" s="76"/>
      <c r="Q21" s="76"/>
      <c r="R21" s="76"/>
      <c r="S21" s="76"/>
      <c r="T21" s="76"/>
      <c r="U21" s="76"/>
      <c r="V21" s="76"/>
      <c r="W21" s="2"/>
      <c r="X21" s="2"/>
      <c r="Y21" s="2"/>
    </row>
    <row r="22" spans="1:25" ht="27.75" customHeight="1">
      <c r="A22" s="2"/>
      <c r="B22" s="2"/>
      <c r="C22" s="93" t="s">
        <v>8</v>
      </c>
      <c r="D22" s="93"/>
      <c r="E22" s="93"/>
      <c r="F22" s="93"/>
      <c r="G22" s="93"/>
      <c r="H22" s="76" t="s">
        <v>186</v>
      </c>
      <c r="I22" s="76"/>
      <c r="J22" s="76"/>
      <c r="K22" s="76"/>
      <c r="L22" s="76"/>
      <c r="M22" s="76"/>
      <c r="N22" s="76"/>
      <c r="O22" s="76"/>
      <c r="P22" s="76"/>
      <c r="Q22" s="76"/>
      <c r="R22" s="76"/>
      <c r="S22" s="76"/>
      <c r="T22" s="76"/>
      <c r="U22" s="76"/>
      <c r="V22" s="76"/>
      <c r="W22" s="2"/>
      <c r="X22" s="2"/>
      <c r="Y22" s="2"/>
    </row>
    <row r="23" spans="1:25" ht="18" customHeight="1">
      <c r="A23" s="2"/>
      <c r="B23" s="2"/>
      <c r="C23" s="2"/>
      <c r="D23" s="2"/>
      <c r="E23" s="2"/>
      <c r="F23" s="2"/>
      <c r="G23" s="2"/>
      <c r="H23" s="2"/>
      <c r="I23" s="2"/>
      <c r="J23" s="2"/>
      <c r="K23" s="2"/>
      <c r="L23" s="2"/>
      <c r="M23" s="2"/>
      <c r="N23" s="2"/>
      <c r="O23" s="2"/>
      <c r="P23" s="2"/>
      <c r="Q23" s="2"/>
      <c r="R23" s="2"/>
      <c r="S23" s="2"/>
      <c r="T23" s="2"/>
      <c r="U23" s="2"/>
      <c r="V23" s="2"/>
      <c r="W23" s="2"/>
      <c r="X23" s="2"/>
      <c r="Y23" s="2"/>
    </row>
    <row r="24" spans="1:25" ht="18" customHeight="1">
      <c r="A24" s="2"/>
      <c r="B24" s="11" t="s">
        <v>95</v>
      </c>
      <c r="C24" s="2" t="s">
        <v>94</v>
      </c>
      <c r="D24" s="2"/>
      <c r="E24" s="2"/>
      <c r="F24" s="2"/>
      <c r="G24" s="2"/>
      <c r="H24" s="2"/>
      <c r="I24" s="2"/>
      <c r="J24" s="2"/>
      <c r="K24" s="2"/>
      <c r="L24" s="2"/>
      <c r="M24" s="2"/>
      <c r="N24" s="2"/>
      <c r="O24" s="2"/>
      <c r="P24" s="2"/>
      <c r="Q24" s="2"/>
      <c r="R24" s="2"/>
      <c r="S24" s="2"/>
      <c r="T24" s="2"/>
      <c r="U24" s="2"/>
      <c r="V24" s="2"/>
      <c r="W24" s="2"/>
      <c r="X24" s="2"/>
      <c r="Y24" s="2"/>
    </row>
    <row r="25" spans="1:25" ht="18" customHeight="1">
      <c r="A25" s="2"/>
      <c r="B25" s="2"/>
      <c r="C25" s="2"/>
      <c r="D25" s="2"/>
      <c r="E25" s="2"/>
      <c r="F25" s="2"/>
      <c r="G25" s="2"/>
      <c r="H25" s="2"/>
      <c r="I25" s="2"/>
      <c r="J25" s="2"/>
      <c r="K25" s="2"/>
      <c r="L25" s="2"/>
      <c r="M25" s="2"/>
      <c r="N25" s="2"/>
      <c r="O25" s="2"/>
      <c r="P25" s="2"/>
      <c r="Q25" s="2"/>
      <c r="R25" s="2"/>
      <c r="S25" s="2"/>
      <c r="T25" s="2"/>
      <c r="U25" s="2"/>
      <c r="V25" s="2"/>
      <c r="W25" s="2"/>
      <c r="X25" s="2"/>
      <c r="Y25" s="2"/>
    </row>
    <row r="26" spans="1:25" ht="18" customHeight="1">
      <c r="A26" s="2"/>
      <c r="B26" s="11" t="s">
        <v>95</v>
      </c>
      <c r="C26" s="90" t="s">
        <v>15</v>
      </c>
      <c r="D26" s="90"/>
      <c r="E26" s="90"/>
      <c r="F26" s="90"/>
      <c r="G26" s="90"/>
      <c r="H26" s="90"/>
      <c r="I26" s="2" t="s">
        <v>97</v>
      </c>
      <c r="J26" s="2"/>
      <c r="K26" s="2"/>
      <c r="L26" s="2"/>
      <c r="M26" s="2"/>
      <c r="N26" s="2"/>
      <c r="O26" s="2"/>
      <c r="P26" s="2"/>
      <c r="Q26" s="2"/>
      <c r="R26" s="2"/>
      <c r="S26" s="2"/>
      <c r="T26" s="2"/>
      <c r="U26" s="2"/>
      <c r="V26" s="2"/>
      <c r="W26" s="2"/>
      <c r="X26" s="2"/>
      <c r="Y26" s="2"/>
    </row>
    <row r="27" spans="1:25" ht="18" customHeight="1">
      <c r="A27" s="2"/>
      <c r="B27" s="2"/>
      <c r="C27" s="2"/>
      <c r="D27" s="2"/>
      <c r="E27" s="2"/>
      <c r="F27" s="2"/>
      <c r="G27" s="2"/>
      <c r="H27" s="2"/>
      <c r="I27" s="2" t="s">
        <v>96</v>
      </c>
      <c r="J27" s="2"/>
      <c r="K27" s="2"/>
      <c r="L27" s="2"/>
      <c r="M27" s="2"/>
      <c r="N27" s="2"/>
      <c r="O27" s="2"/>
      <c r="P27" s="2"/>
      <c r="Q27" s="2"/>
      <c r="R27" s="2"/>
      <c r="S27" s="2"/>
      <c r="T27" s="2"/>
      <c r="U27" s="2"/>
      <c r="V27" s="2"/>
      <c r="W27" s="2"/>
      <c r="X27" s="2"/>
      <c r="Y27" s="2"/>
    </row>
    <row r="28" spans="1:25" ht="18" customHeight="1">
      <c r="A28" s="2"/>
      <c r="B28" s="2"/>
      <c r="C28" s="2"/>
      <c r="D28" s="2"/>
      <c r="E28" s="2"/>
      <c r="F28" s="2"/>
      <c r="G28" s="2"/>
      <c r="H28" s="2"/>
      <c r="I28" s="2"/>
      <c r="J28" s="2"/>
      <c r="K28" s="2"/>
      <c r="L28" s="2"/>
      <c r="M28" s="2"/>
      <c r="N28" s="2"/>
      <c r="O28" s="2"/>
      <c r="P28" s="2"/>
      <c r="Q28" s="2"/>
      <c r="R28" s="2"/>
      <c r="S28" s="2"/>
      <c r="T28" s="2"/>
      <c r="U28" s="2"/>
      <c r="V28" s="2"/>
      <c r="W28" s="2"/>
      <c r="X28" s="2"/>
      <c r="Y28" s="2"/>
    </row>
    <row r="29" spans="1:25" ht="18" customHeight="1">
      <c r="A29" s="2"/>
      <c r="B29" s="11" t="s">
        <v>95</v>
      </c>
      <c r="C29" s="90" t="s">
        <v>12</v>
      </c>
      <c r="D29" s="90"/>
      <c r="E29" s="90"/>
      <c r="F29" s="90"/>
      <c r="G29" s="90"/>
      <c r="H29" s="90"/>
      <c r="I29" s="2" t="s">
        <v>98</v>
      </c>
      <c r="J29" s="2"/>
      <c r="K29" s="2"/>
      <c r="L29" s="2"/>
      <c r="M29" s="2"/>
      <c r="N29" s="2"/>
      <c r="O29" s="2"/>
      <c r="P29" s="2"/>
      <c r="Q29" s="2"/>
      <c r="R29" s="2"/>
      <c r="S29" s="2"/>
      <c r="T29" s="2"/>
      <c r="U29" s="2"/>
      <c r="V29" s="2"/>
      <c r="W29" s="2"/>
      <c r="X29" s="2"/>
      <c r="Y29" s="2"/>
    </row>
    <row r="30" spans="1:25" ht="18" customHeight="1">
      <c r="A30" s="2"/>
      <c r="B30" s="2"/>
      <c r="C30" s="2"/>
      <c r="D30" s="2"/>
      <c r="E30" s="2"/>
      <c r="F30" s="2"/>
      <c r="G30" s="2"/>
      <c r="H30" s="2"/>
      <c r="I30" s="2" t="s">
        <v>99</v>
      </c>
      <c r="J30" s="2"/>
      <c r="K30" s="2"/>
      <c r="L30" s="2"/>
      <c r="M30" s="2"/>
      <c r="N30" s="2"/>
      <c r="O30" s="2"/>
      <c r="P30" s="2"/>
      <c r="Q30" s="2"/>
      <c r="R30" s="2"/>
      <c r="S30" s="2"/>
      <c r="T30" s="2"/>
      <c r="U30" s="2"/>
      <c r="V30" s="2"/>
      <c r="W30" s="2"/>
      <c r="X30" s="2"/>
      <c r="Y30" s="2"/>
    </row>
    <row r="31" spans="1:25" ht="18" customHeight="1">
      <c r="A31" s="2"/>
      <c r="B31" s="2"/>
      <c r="C31" s="2"/>
      <c r="D31" s="2"/>
      <c r="E31" s="2"/>
      <c r="F31" s="2"/>
      <c r="G31" s="2"/>
      <c r="H31" s="2"/>
      <c r="I31" s="2" t="s">
        <v>100</v>
      </c>
      <c r="J31" s="2"/>
      <c r="K31" s="2"/>
      <c r="L31" s="2"/>
      <c r="M31" s="2"/>
      <c r="N31" s="2"/>
      <c r="O31" s="2"/>
      <c r="P31" s="2"/>
      <c r="Q31" s="2"/>
      <c r="R31" s="2"/>
      <c r="S31" s="2"/>
      <c r="T31" s="2"/>
      <c r="U31" s="2"/>
      <c r="V31" s="2"/>
      <c r="W31" s="2"/>
      <c r="X31" s="2"/>
      <c r="Y31" s="2"/>
    </row>
    <row r="32" spans="1:25" ht="18" customHeight="1">
      <c r="A32" s="2"/>
      <c r="B32" s="2"/>
      <c r="C32" s="2"/>
      <c r="D32" s="2"/>
      <c r="E32" s="2"/>
      <c r="F32" s="2"/>
      <c r="G32" s="2"/>
      <c r="H32" s="2"/>
      <c r="I32" s="2"/>
      <c r="J32" s="2"/>
      <c r="K32" s="2"/>
      <c r="L32" s="2"/>
      <c r="M32" s="2"/>
      <c r="N32" s="2"/>
      <c r="O32" s="2"/>
      <c r="P32" s="2"/>
      <c r="Q32" s="2"/>
      <c r="R32" s="2"/>
      <c r="S32" s="2"/>
      <c r="T32" s="2"/>
      <c r="U32" s="2"/>
      <c r="V32" s="2"/>
      <c r="W32" s="2"/>
      <c r="X32" s="2"/>
      <c r="Y32" s="2"/>
    </row>
    <row r="33" spans="1:42" ht="18" customHeight="1">
      <c r="A33" s="2"/>
      <c r="B33" s="11" t="s">
        <v>95</v>
      </c>
      <c r="C33" t="s">
        <v>129</v>
      </c>
      <c r="D33" s="2"/>
      <c r="E33" s="2"/>
      <c r="F33" s="2"/>
      <c r="G33" s="2"/>
      <c r="H33" s="2"/>
      <c r="I33" s="2"/>
      <c r="J33" s="2"/>
      <c r="K33" s="2"/>
      <c r="L33" s="2"/>
      <c r="M33" s="2"/>
      <c r="N33" s="2"/>
      <c r="O33" s="2"/>
      <c r="P33" s="2"/>
      <c r="Q33" s="2"/>
      <c r="R33" s="2"/>
      <c r="S33" s="2"/>
      <c r="T33" s="2"/>
      <c r="U33" s="2"/>
      <c r="V33" s="2"/>
      <c r="W33" s="2"/>
      <c r="X33" s="2"/>
      <c r="Y33" s="2"/>
    </row>
    <row r="34" spans="1:42" ht="18" customHeight="1">
      <c r="A34" s="2"/>
      <c r="B34" s="2"/>
      <c r="C34" s="2"/>
      <c r="D34" s="2"/>
      <c r="E34" s="2"/>
      <c r="F34" s="2"/>
      <c r="G34" s="2"/>
      <c r="H34" s="2"/>
      <c r="I34" s="2"/>
      <c r="J34" s="2"/>
      <c r="K34" s="2"/>
      <c r="L34" s="2"/>
      <c r="M34" s="2"/>
      <c r="N34" s="2"/>
      <c r="O34" s="2"/>
      <c r="P34" s="2"/>
      <c r="Q34" s="2"/>
      <c r="R34" s="2"/>
      <c r="S34" s="2"/>
      <c r="T34" s="2"/>
      <c r="U34" s="2"/>
      <c r="V34" s="2"/>
      <c r="W34" s="2"/>
      <c r="X34" s="2"/>
      <c r="Y34" s="2"/>
    </row>
    <row r="35" spans="1:42" ht="18" customHeight="1">
      <c r="A35" s="2"/>
      <c r="B35" s="2"/>
      <c r="C35" s="2"/>
      <c r="D35" s="2" t="s">
        <v>190</v>
      </c>
      <c r="E35" s="2"/>
      <c r="F35" s="2"/>
      <c r="G35" s="2"/>
      <c r="H35" s="2"/>
      <c r="I35" s="2"/>
      <c r="J35" s="2"/>
      <c r="K35" s="2"/>
      <c r="L35" s="2"/>
      <c r="M35" s="2"/>
      <c r="N35" s="2"/>
      <c r="O35" s="2"/>
      <c r="P35" s="2"/>
      <c r="Q35" s="2"/>
      <c r="R35" s="2"/>
      <c r="S35" s="2"/>
      <c r="T35" s="2"/>
      <c r="U35" s="2"/>
      <c r="V35" s="2"/>
      <c r="W35" s="2"/>
      <c r="X35" s="2"/>
      <c r="Y35" s="2"/>
    </row>
    <row r="36" spans="1:42" ht="18" customHeight="1">
      <c r="A36" s="2"/>
      <c r="B36" s="2"/>
      <c r="C36" s="2"/>
      <c r="D36" s="2"/>
      <c r="E36" s="2"/>
      <c r="F36" s="2"/>
      <c r="G36" s="2"/>
      <c r="H36" s="2"/>
      <c r="I36" s="2"/>
      <c r="J36" s="2"/>
      <c r="K36" s="2"/>
      <c r="L36" s="2"/>
      <c r="M36" s="2"/>
      <c r="N36" s="2"/>
      <c r="O36" s="2"/>
      <c r="P36" s="2"/>
      <c r="Q36" s="2"/>
      <c r="R36" s="2"/>
      <c r="S36" s="2"/>
      <c r="T36" s="2"/>
      <c r="U36" s="2"/>
      <c r="V36" s="2"/>
      <c r="W36" s="2"/>
      <c r="X36" s="2"/>
      <c r="Y36" s="2"/>
    </row>
    <row r="37" spans="1:42" ht="18" customHeight="1">
      <c r="A37" s="2"/>
      <c r="B37" s="2"/>
      <c r="C37" s="2"/>
      <c r="D37" s="2"/>
      <c r="E37" s="2" t="s">
        <v>191</v>
      </c>
      <c r="F37" s="2"/>
      <c r="G37" s="2"/>
      <c r="H37" s="2"/>
      <c r="I37" s="2"/>
      <c r="J37" s="2"/>
      <c r="K37" s="2"/>
      <c r="L37" s="2"/>
      <c r="M37" s="2"/>
      <c r="N37" s="2"/>
      <c r="O37" s="2"/>
      <c r="P37" s="2"/>
      <c r="Q37" s="2"/>
      <c r="R37" s="2"/>
      <c r="S37" s="2"/>
      <c r="T37" s="2"/>
      <c r="U37" s="2"/>
      <c r="V37" s="2"/>
      <c r="W37" s="2"/>
      <c r="X37" s="2"/>
      <c r="Y37" s="2"/>
    </row>
    <row r="38" spans="1:42" ht="18" customHeight="1">
      <c r="A38" s="2"/>
      <c r="B38" s="2"/>
      <c r="C38" s="2"/>
      <c r="D38" s="2"/>
      <c r="E38" s="2"/>
      <c r="F38" s="2"/>
      <c r="G38" s="2"/>
      <c r="H38" s="2"/>
      <c r="I38" s="2"/>
      <c r="J38" s="2"/>
      <c r="K38" s="2"/>
      <c r="L38" s="2"/>
      <c r="M38" s="2"/>
      <c r="N38" s="2"/>
      <c r="O38" s="2"/>
      <c r="P38" s="2"/>
      <c r="Q38" s="2"/>
      <c r="R38" s="2"/>
      <c r="S38" s="2"/>
      <c r="T38" s="2"/>
      <c r="U38" s="2"/>
      <c r="V38" s="2"/>
      <c r="W38" s="2"/>
      <c r="X38" s="2"/>
      <c r="Y38" s="2"/>
    </row>
    <row r="39" spans="1:42" ht="18" customHeight="1">
      <c r="A39" s="2"/>
      <c r="B39" s="2"/>
      <c r="C39" s="2"/>
      <c r="D39" s="2"/>
      <c r="E39" s="2"/>
      <c r="F39" s="2"/>
      <c r="G39" s="2"/>
      <c r="H39" s="2"/>
      <c r="I39" s="2"/>
      <c r="J39" s="2"/>
      <c r="K39" s="2"/>
      <c r="L39" s="2"/>
      <c r="M39" s="2"/>
      <c r="N39" s="2"/>
      <c r="O39" s="2"/>
      <c r="P39" s="2"/>
      <c r="Q39" s="2"/>
      <c r="R39" s="2"/>
      <c r="S39" s="2"/>
      <c r="T39" s="2"/>
      <c r="U39" s="2"/>
      <c r="V39" s="2"/>
      <c r="W39" s="2"/>
      <c r="X39" s="2"/>
      <c r="Y39" s="2"/>
    </row>
    <row r="40" spans="1:42" ht="18" customHeight="1">
      <c r="A40" s="2"/>
      <c r="B40" s="2"/>
      <c r="C40" s="2"/>
      <c r="D40" s="91" t="s">
        <v>342</v>
      </c>
      <c r="E40" s="91"/>
      <c r="F40" s="91"/>
      <c r="G40" s="91"/>
      <c r="H40" s="91"/>
      <c r="I40" s="91"/>
      <c r="J40" s="91"/>
      <c r="K40" s="91"/>
      <c r="L40" s="91"/>
      <c r="M40" s="91"/>
      <c r="N40" s="91"/>
      <c r="O40" s="91"/>
      <c r="P40" s="91"/>
      <c r="Q40" s="91"/>
      <c r="R40" s="91"/>
      <c r="S40" s="91"/>
      <c r="T40" s="2"/>
      <c r="U40" s="2"/>
      <c r="V40" s="2"/>
      <c r="W40" s="2"/>
      <c r="X40" s="2"/>
      <c r="Y40" s="2"/>
    </row>
    <row r="41" spans="1:42" ht="18" customHeight="1">
      <c r="A41" s="2"/>
      <c r="B41" s="2"/>
      <c r="C41" s="2"/>
      <c r="D41" s="2"/>
      <c r="E41" s="2"/>
      <c r="F41" s="2"/>
      <c r="G41" s="2"/>
      <c r="H41" s="2"/>
      <c r="I41" s="2"/>
      <c r="J41" s="2"/>
      <c r="K41" s="2"/>
      <c r="L41" s="2"/>
      <c r="M41" s="2"/>
      <c r="N41" s="2"/>
      <c r="O41" s="2"/>
      <c r="P41" s="2"/>
      <c r="Q41" s="2"/>
      <c r="R41" s="2"/>
      <c r="S41" s="2"/>
      <c r="T41" s="2"/>
      <c r="U41" s="2"/>
      <c r="V41" s="2"/>
      <c r="W41" s="2"/>
      <c r="X41" s="2"/>
      <c r="Y41" s="2"/>
    </row>
    <row r="42" spans="1:42" ht="18" customHeight="1">
      <c r="A42" s="2"/>
      <c r="B42" s="2"/>
      <c r="C42" s="2"/>
      <c r="D42" s="2"/>
      <c r="E42" s="2"/>
      <c r="F42" s="2"/>
      <c r="G42" s="2"/>
      <c r="H42" s="2"/>
      <c r="I42" s="2"/>
      <c r="J42" s="2"/>
      <c r="K42" s="2"/>
      <c r="L42" s="2"/>
      <c r="M42" s="2"/>
      <c r="N42" s="2"/>
      <c r="O42" s="2"/>
      <c r="P42" s="2"/>
      <c r="Q42" s="2"/>
      <c r="R42" s="2"/>
      <c r="S42" s="2"/>
      <c r="T42" s="2"/>
      <c r="U42" s="2"/>
      <c r="V42" s="2"/>
      <c r="W42" s="2"/>
      <c r="X42" s="2"/>
      <c r="Y42" s="2"/>
    </row>
    <row r="43" spans="1:42" ht="18" customHeight="1">
      <c r="A43" s="2"/>
      <c r="B43" s="2"/>
      <c r="C43" s="2"/>
      <c r="D43" s="2"/>
      <c r="E43" s="2"/>
      <c r="F43" s="2"/>
      <c r="G43" s="2"/>
      <c r="H43" s="2"/>
      <c r="I43" s="2"/>
      <c r="J43" s="2"/>
      <c r="K43" s="2"/>
      <c r="L43" s="2"/>
      <c r="M43" s="2"/>
      <c r="N43" s="2"/>
      <c r="O43" s="2"/>
      <c r="P43" s="2"/>
      <c r="Q43" s="2"/>
      <c r="R43" s="2"/>
      <c r="S43" s="2"/>
      <c r="T43" s="2"/>
      <c r="U43" s="2"/>
      <c r="V43" s="2"/>
      <c r="W43" s="2"/>
      <c r="X43" s="2"/>
      <c r="Y43" s="2"/>
    </row>
    <row r="44" spans="1:42" ht="18" customHeight="1">
      <c r="A44" s="2"/>
      <c r="B44" s="2"/>
      <c r="C44" s="2"/>
      <c r="D44" s="2"/>
      <c r="E44" s="2"/>
      <c r="F44" s="2"/>
      <c r="G44" s="2"/>
      <c r="H44" s="2"/>
      <c r="I44" s="2"/>
      <c r="J44" s="2"/>
      <c r="K44" s="2"/>
      <c r="L44" s="2"/>
      <c r="M44" s="2"/>
      <c r="N44" s="2"/>
      <c r="O44" s="2"/>
      <c r="P44" s="2"/>
      <c r="Q44" s="2"/>
      <c r="R44" s="2"/>
      <c r="S44" s="2"/>
      <c r="T44" s="2"/>
      <c r="U44" s="2"/>
      <c r="V44" s="2"/>
      <c r="W44" s="2"/>
      <c r="X44" s="2"/>
      <c r="Y44" s="2"/>
    </row>
    <row r="45" spans="1:42" ht="18" customHeight="1">
      <c r="A45" s="2"/>
      <c r="B45" s="2" t="s">
        <v>101</v>
      </c>
      <c r="C45" s="2"/>
      <c r="D45" s="2"/>
      <c r="E45" s="2"/>
      <c r="F45" s="2"/>
      <c r="G45" s="2"/>
      <c r="H45" s="2"/>
      <c r="I45" s="2"/>
      <c r="J45" s="2"/>
      <c r="K45" s="2"/>
      <c r="L45" s="2"/>
      <c r="M45" s="2"/>
      <c r="N45" s="2"/>
      <c r="O45" s="2"/>
      <c r="P45" s="2"/>
      <c r="Q45" s="2"/>
      <c r="R45" s="2"/>
      <c r="S45" s="2"/>
      <c r="T45" s="2"/>
      <c r="U45" s="2"/>
      <c r="V45" s="2"/>
      <c r="W45" s="2"/>
      <c r="X45" s="2"/>
      <c r="Y45" s="2"/>
    </row>
    <row r="46" spans="1:42" ht="18" customHeight="1">
      <c r="A46" s="2"/>
      <c r="B46" s="2"/>
      <c r="C46" s="2"/>
      <c r="D46" s="2"/>
      <c r="E46" s="2"/>
      <c r="F46" s="2"/>
      <c r="G46" s="2"/>
      <c r="H46" s="2"/>
      <c r="I46" s="2"/>
      <c r="J46" s="2"/>
      <c r="K46" s="2"/>
      <c r="L46" s="2"/>
      <c r="M46" s="2"/>
      <c r="N46" s="2"/>
      <c r="O46" s="2"/>
      <c r="P46" s="2"/>
      <c r="Q46" s="2"/>
      <c r="R46" s="2"/>
      <c r="S46" s="2"/>
      <c r="T46" s="2"/>
      <c r="U46" s="2"/>
      <c r="V46" s="2"/>
      <c r="W46" s="2"/>
      <c r="X46" s="2"/>
      <c r="Y46" s="2"/>
    </row>
    <row r="47" spans="1:42" ht="18" customHeight="1">
      <c r="A47" s="2"/>
      <c r="B47" s="2"/>
      <c r="C47" s="70" t="s">
        <v>173</v>
      </c>
      <c r="D47" s="70"/>
      <c r="E47" s="70"/>
      <c r="F47" s="70"/>
      <c r="G47" s="70" t="s">
        <v>174</v>
      </c>
      <c r="H47" s="70"/>
      <c r="I47" s="70"/>
      <c r="J47" s="70"/>
      <c r="K47" s="70"/>
      <c r="L47" s="70"/>
      <c r="M47" s="70"/>
      <c r="N47" s="70"/>
      <c r="O47" s="70"/>
      <c r="P47" s="70"/>
      <c r="Q47" s="70"/>
      <c r="R47" s="70"/>
      <c r="S47" s="70"/>
      <c r="T47" s="70"/>
      <c r="U47" s="70"/>
      <c r="V47" s="2"/>
      <c r="W47" s="2"/>
      <c r="X47" s="2"/>
      <c r="Y47" s="2"/>
      <c r="AA47" s="67" t="s">
        <v>351</v>
      </c>
      <c r="AB47" s="68"/>
      <c r="AC47" s="68"/>
      <c r="AD47" s="68"/>
      <c r="AE47" s="68"/>
      <c r="AF47" s="68"/>
      <c r="AG47" s="68"/>
      <c r="AH47" s="68"/>
      <c r="AI47" s="68"/>
      <c r="AJ47" s="68"/>
      <c r="AK47" s="68"/>
      <c r="AL47" s="68"/>
      <c r="AM47" s="68"/>
      <c r="AN47" s="68"/>
      <c r="AO47" s="68"/>
      <c r="AP47" s="68"/>
    </row>
    <row r="48" spans="1:42" ht="18" customHeight="1">
      <c r="A48" s="2"/>
      <c r="B48" s="2"/>
      <c r="C48" s="70" t="s">
        <v>102</v>
      </c>
      <c r="D48" s="70"/>
      <c r="E48" s="70"/>
      <c r="F48" s="70"/>
      <c r="G48" s="70" t="s">
        <v>106</v>
      </c>
      <c r="H48" s="70"/>
      <c r="I48" s="70"/>
      <c r="J48" s="70"/>
      <c r="K48" s="70"/>
      <c r="L48" s="70"/>
      <c r="M48" s="70"/>
      <c r="N48" s="70"/>
      <c r="O48" s="70"/>
      <c r="P48" s="70"/>
      <c r="Q48" s="70"/>
      <c r="R48" s="70"/>
      <c r="S48" s="70"/>
      <c r="T48" s="70"/>
      <c r="U48" s="70"/>
      <c r="V48" s="2"/>
      <c r="W48" s="2"/>
      <c r="X48" s="2"/>
      <c r="Y48" s="2"/>
      <c r="AA48" s="67" t="s">
        <v>343</v>
      </c>
      <c r="AB48" s="68"/>
      <c r="AC48" s="68"/>
      <c r="AD48" s="68"/>
      <c r="AE48" s="68"/>
      <c r="AF48" s="68"/>
      <c r="AG48" s="68"/>
      <c r="AH48" s="68"/>
      <c r="AI48" s="68"/>
      <c r="AJ48" s="68"/>
      <c r="AK48" s="68"/>
      <c r="AL48" s="68"/>
      <c r="AM48" s="68"/>
      <c r="AN48" s="68"/>
      <c r="AO48" s="68"/>
      <c r="AP48" s="68"/>
    </row>
    <row r="49" spans="1:42" ht="18" customHeight="1">
      <c r="A49" s="2"/>
      <c r="B49" s="2"/>
      <c r="C49" s="70" t="s">
        <v>103</v>
      </c>
      <c r="D49" s="70"/>
      <c r="E49" s="70"/>
      <c r="F49" s="70"/>
      <c r="G49" s="70"/>
      <c r="H49" s="70"/>
      <c r="I49" s="70"/>
      <c r="J49" s="70"/>
      <c r="K49" s="70"/>
      <c r="L49" s="70"/>
      <c r="M49" s="70"/>
      <c r="N49" s="70"/>
      <c r="O49" s="70"/>
      <c r="P49" s="70"/>
      <c r="Q49" s="70"/>
      <c r="R49" s="70"/>
      <c r="S49" s="70"/>
      <c r="T49" s="70"/>
      <c r="U49" s="70"/>
      <c r="V49" s="2"/>
      <c r="W49" s="2"/>
      <c r="X49" s="2"/>
      <c r="Y49" s="2"/>
      <c r="AA49" s="67" t="s">
        <v>344</v>
      </c>
      <c r="AB49" s="68"/>
      <c r="AC49" s="68"/>
      <c r="AD49" s="68"/>
      <c r="AE49" s="68"/>
      <c r="AF49" s="68"/>
      <c r="AG49" s="68"/>
      <c r="AH49" s="68"/>
      <c r="AI49" s="68"/>
      <c r="AJ49" s="68"/>
      <c r="AK49" s="68"/>
      <c r="AL49" s="68"/>
      <c r="AM49" s="68"/>
      <c r="AN49" s="68"/>
      <c r="AO49" s="68"/>
      <c r="AP49" s="68"/>
    </row>
    <row r="50" spans="1:42" ht="18" customHeight="1">
      <c r="A50" s="2"/>
      <c r="B50" s="2"/>
      <c r="C50" s="70" t="s">
        <v>104</v>
      </c>
      <c r="D50" s="70"/>
      <c r="E50" s="70"/>
      <c r="F50" s="70"/>
      <c r="G50" s="70"/>
      <c r="H50" s="70"/>
      <c r="I50" s="70"/>
      <c r="J50" s="70"/>
      <c r="K50" s="70"/>
      <c r="L50" s="70"/>
      <c r="M50" s="70"/>
      <c r="N50" s="70"/>
      <c r="O50" s="70"/>
      <c r="P50" s="70"/>
      <c r="Q50" s="70"/>
      <c r="R50" s="70"/>
      <c r="S50" s="70"/>
      <c r="T50" s="70"/>
      <c r="U50" s="70"/>
      <c r="V50" s="2"/>
      <c r="W50" s="2"/>
      <c r="X50" s="2"/>
      <c r="Y50" s="2"/>
    </row>
    <row r="51" spans="1:42" ht="18" customHeight="1">
      <c r="A51" s="2"/>
      <c r="B51" s="2"/>
      <c r="C51" s="70" t="s">
        <v>105</v>
      </c>
      <c r="D51" s="70"/>
      <c r="E51" s="70"/>
      <c r="F51" s="70"/>
      <c r="G51" s="70"/>
      <c r="H51" s="70"/>
      <c r="I51" s="70"/>
      <c r="J51" s="70"/>
      <c r="K51" s="70"/>
      <c r="L51" s="70"/>
      <c r="M51" s="70"/>
      <c r="N51" s="70"/>
      <c r="O51" s="70"/>
      <c r="P51" s="70"/>
      <c r="Q51" s="70"/>
      <c r="R51" s="70"/>
      <c r="S51" s="70"/>
      <c r="T51" s="70"/>
      <c r="U51" s="70"/>
      <c r="V51" s="2"/>
      <c r="W51" s="2"/>
      <c r="X51" s="2"/>
      <c r="Y51" s="2"/>
    </row>
    <row r="52" spans="1:42" ht="18" customHeight="1">
      <c r="A52" s="2"/>
      <c r="B52" s="2"/>
      <c r="C52" s="70" t="s">
        <v>60</v>
      </c>
      <c r="D52" s="70"/>
      <c r="E52" s="70"/>
      <c r="F52" s="70"/>
      <c r="G52" s="70" t="s">
        <v>107</v>
      </c>
      <c r="H52" s="70"/>
      <c r="I52" s="70"/>
      <c r="J52" s="70"/>
      <c r="K52" s="70"/>
      <c r="L52" s="70"/>
      <c r="M52" s="70"/>
      <c r="N52" s="70"/>
      <c r="O52" s="70"/>
      <c r="P52" s="70"/>
      <c r="Q52" s="70"/>
      <c r="R52" s="70"/>
      <c r="S52" s="70"/>
      <c r="T52" s="70"/>
      <c r="U52" s="70"/>
      <c r="V52" s="2"/>
      <c r="W52" s="2"/>
      <c r="X52" s="2"/>
      <c r="Y52" s="2"/>
    </row>
    <row r="53" spans="1:42" ht="18" customHeight="1">
      <c r="A53" s="2"/>
      <c r="B53" s="2"/>
      <c r="C53" s="70" t="s">
        <v>61</v>
      </c>
      <c r="D53" s="70"/>
      <c r="E53" s="70"/>
      <c r="F53" s="70"/>
      <c r="G53" s="70" t="s">
        <v>132</v>
      </c>
      <c r="H53" s="70"/>
      <c r="I53" s="70"/>
      <c r="J53" s="70"/>
      <c r="K53" s="70"/>
      <c r="L53" s="70"/>
      <c r="M53" s="70"/>
      <c r="N53" s="70"/>
      <c r="O53" s="70"/>
      <c r="P53" s="70"/>
      <c r="Q53" s="70"/>
      <c r="R53" s="70"/>
      <c r="S53" s="70"/>
      <c r="T53" s="70"/>
      <c r="U53" s="70"/>
      <c r="V53" s="2"/>
      <c r="W53" s="2"/>
      <c r="X53" s="2"/>
      <c r="Y53" s="2"/>
    </row>
    <row r="54" spans="1:42" ht="18" customHeight="1">
      <c r="A54" s="2"/>
      <c r="B54" s="2"/>
      <c r="C54" s="70" t="s">
        <v>67</v>
      </c>
      <c r="D54" s="70"/>
      <c r="E54" s="70"/>
      <c r="F54" s="70"/>
      <c r="G54" s="70" t="s">
        <v>110</v>
      </c>
      <c r="H54" s="70"/>
      <c r="I54" s="70"/>
      <c r="J54" s="70"/>
      <c r="K54" s="70"/>
      <c r="L54" s="70"/>
      <c r="M54" s="70"/>
      <c r="N54" s="70"/>
      <c r="O54" s="70"/>
      <c r="P54" s="70"/>
      <c r="Q54" s="70"/>
      <c r="R54" s="70"/>
      <c r="S54" s="70"/>
      <c r="T54" s="70"/>
      <c r="U54" s="70"/>
      <c r="V54" s="2"/>
      <c r="W54" s="2"/>
      <c r="X54" s="2"/>
      <c r="Y54" s="2"/>
    </row>
    <row r="55" spans="1:42" ht="18" customHeight="1">
      <c r="A55" s="2"/>
      <c r="B55" s="2"/>
      <c r="C55" s="70" t="s">
        <v>20</v>
      </c>
      <c r="D55" s="70"/>
      <c r="E55" s="70"/>
      <c r="F55" s="70"/>
      <c r="G55" s="70" t="s">
        <v>108</v>
      </c>
      <c r="H55" s="70"/>
      <c r="I55" s="70"/>
      <c r="J55" s="70"/>
      <c r="K55" s="70"/>
      <c r="L55" s="70"/>
      <c r="M55" s="70"/>
      <c r="N55" s="70"/>
      <c r="O55" s="70"/>
      <c r="P55" s="70"/>
      <c r="Q55" s="70"/>
      <c r="R55" s="70"/>
      <c r="S55" s="70"/>
      <c r="T55" s="70"/>
      <c r="U55" s="70"/>
      <c r="V55" s="2"/>
      <c r="W55" s="2"/>
      <c r="X55" s="2"/>
      <c r="Y55" s="2"/>
    </row>
    <row r="56" spans="1:42" ht="18" customHeight="1">
      <c r="A56" s="2"/>
      <c r="B56" s="2"/>
      <c r="C56" s="70" t="s">
        <v>69</v>
      </c>
      <c r="D56" s="70"/>
      <c r="E56" s="70"/>
      <c r="F56" s="70"/>
      <c r="G56" s="85" t="s">
        <v>109</v>
      </c>
      <c r="H56" s="79"/>
      <c r="I56" s="79"/>
      <c r="J56" s="78" t="s">
        <v>130</v>
      </c>
      <c r="K56" s="79"/>
      <c r="L56" s="79"/>
      <c r="M56" s="79"/>
      <c r="N56" s="79"/>
      <c r="O56" s="79"/>
      <c r="P56" s="79"/>
      <c r="Q56" s="79"/>
      <c r="R56" s="79"/>
      <c r="S56" s="79"/>
      <c r="T56" s="79"/>
      <c r="U56" s="80"/>
      <c r="V56" s="2"/>
      <c r="W56" s="2"/>
      <c r="X56" s="2"/>
      <c r="Y56" s="2"/>
    </row>
    <row r="57" spans="1:42" ht="18" customHeight="1">
      <c r="A57" s="2"/>
      <c r="B57" s="2"/>
      <c r="C57" s="70"/>
      <c r="D57" s="70"/>
      <c r="E57" s="70"/>
      <c r="F57" s="70"/>
      <c r="G57" s="86"/>
      <c r="H57" s="81"/>
      <c r="I57" s="81"/>
      <c r="J57" s="81"/>
      <c r="K57" s="81"/>
      <c r="L57" s="81"/>
      <c r="M57" s="81"/>
      <c r="N57" s="81"/>
      <c r="O57" s="81"/>
      <c r="P57" s="81"/>
      <c r="Q57" s="81"/>
      <c r="R57" s="81"/>
      <c r="S57" s="81"/>
      <c r="T57" s="81"/>
      <c r="U57" s="82"/>
      <c r="V57" s="2"/>
      <c r="W57" s="2"/>
      <c r="X57" s="2"/>
      <c r="Y57" s="2"/>
    </row>
    <row r="58" spans="1:42" ht="18" customHeight="1">
      <c r="A58" s="2"/>
      <c r="B58" s="2"/>
      <c r="C58" s="70"/>
      <c r="D58" s="70"/>
      <c r="E58" s="70"/>
      <c r="F58" s="70"/>
      <c r="G58" s="87"/>
      <c r="H58" s="88"/>
      <c r="I58" s="88"/>
      <c r="J58" s="88" t="s">
        <v>131</v>
      </c>
      <c r="K58" s="88"/>
      <c r="L58" s="88"/>
      <c r="M58" s="88"/>
      <c r="N58" s="88"/>
      <c r="O58" s="88"/>
      <c r="P58" s="88"/>
      <c r="Q58" s="88"/>
      <c r="R58" s="88"/>
      <c r="S58" s="88"/>
      <c r="T58" s="88"/>
      <c r="U58" s="89"/>
      <c r="V58" s="2"/>
      <c r="W58" s="2"/>
      <c r="X58" s="2"/>
      <c r="Y58" s="2"/>
    </row>
    <row r="59" spans="1:42" ht="18" customHeight="1">
      <c r="A59" s="2"/>
      <c r="B59" s="2"/>
      <c r="C59" s="5"/>
      <c r="D59" s="5"/>
      <c r="E59" s="5"/>
      <c r="F59" s="5"/>
      <c r="G59" s="21"/>
      <c r="H59" s="21"/>
      <c r="I59" s="21"/>
      <c r="J59" s="21"/>
      <c r="K59" s="21"/>
      <c r="L59" s="21"/>
      <c r="M59" s="21"/>
      <c r="N59" s="21"/>
      <c r="O59" s="21"/>
      <c r="P59" s="21"/>
      <c r="Q59" s="21"/>
      <c r="R59" s="21"/>
      <c r="S59" s="21"/>
      <c r="T59" s="21"/>
      <c r="U59" s="21"/>
      <c r="V59" s="2"/>
      <c r="W59" s="2"/>
      <c r="X59" s="2"/>
      <c r="Y59" s="2"/>
    </row>
    <row r="60" spans="1:42" ht="18" customHeight="1">
      <c r="A60" s="2"/>
      <c r="B60" s="2"/>
      <c r="C60" s="2"/>
      <c r="D60" s="2"/>
      <c r="E60" s="2"/>
      <c r="F60" s="2"/>
      <c r="G60" s="2"/>
      <c r="H60" s="2"/>
      <c r="I60" s="2"/>
      <c r="J60" s="2"/>
      <c r="K60" s="2"/>
      <c r="L60" s="2"/>
      <c r="M60" s="2"/>
      <c r="N60" s="2"/>
      <c r="O60" s="2"/>
      <c r="P60" s="2"/>
      <c r="Q60" s="2"/>
      <c r="R60" s="2"/>
      <c r="S60" s="2"/>
      <c r="T60" s="2"/>
      <c r="U60" s="2"/>
      <c r="V60" s="2"/>
      <c r="W60" s="2"/>
      <c r="X60" s="2"/>
      <c r="Y60" s="2"/>
    </row>
    <row r="61" spans="1:42" ht="18" customHeight="1">
      <c r="A61" s="2"/>
      <c r="B61" s="2"/>
      <c r="C61" s="2"/>
      <c r="D61" s="2"/>
      <c r="E61" s="2"/>
      <c r="F61" s="2"/>
      <c r="G61" s="2"/>
      <c r="H61" s="2"/>
      <c r="I61" s="2"/>
      <c r="J61" s="2"/>
      <c r="K61" s="2"/>
      <c r="L61" s="2"/>
      <c r="M61" s="2"/>
      <c r="N61" s="2"/>
      <c r="O61" s="2"/>
      <c r="P61" s="2"/>
      <c r="Q61" s="2"/>
      <c r="R61" s="2"/>
      <c r="S61" s="2"/>
      <c r="T61" s="2"/>
      <c r="U61" s="2"/>
      <c r="V61" s="2"/>
      <c r="W61" s="2"/>
      <c r="X61" s="2"/>
      <c r="Y61" s="2"/>
    </row>
    <row r="62" spans="1:42" ht="18" customHeight="1">
      <c r="A62" s="2"/>
      <c r="B62" s="2"/>
      <c r="C62" s="2"/>
      <c r="D62" s="2"/>
      <c r="E62" s="2"/>
      <c r="F62" s="2"/>
      <c r="G62" s="2"/>
      <c r="H62" s="2"/>
      <c r="I62" s="2"/>
      <c r="J62" s="2"/>
      <c r="K62" s="2"/>
      <c r="L62" s="2"/>
      <c r="M62" s="2"/>
      <c r="N62" s="2"/>
      <c r="O62" s="2"/>
      <c r="P62" s="2"/>
      <c r="Q62" s="2"/>
      <c r="R62" s="2"/>
      <c r="S62" s="2"/>
      <c r="T62" s="2"/>
      <c r="U62" s="2"/>
      <c r="V62" s="2"/>
      <c r="W62" s="2"/>
      <c r="X62" s="2"/>
      <c r="Y62" s="2"/>
    </row>
    <row r="63" spans="1:42" ht="18" customHeight="1">
      <c r="A63" s="2"/>
      <c r="B63" s="2"/>
      <c r="C63" s="2"/>
      <c r="D63" s="2"/>
      <c r="E63" s="2"/>
      <c r="F63" s="2"/>
      <c r="G63" s="2"/>
      <c r="H63" s="2"/>
      <c r="I63" s="2"/>
      <c r="J63" s="2"/>
      <c r="K63" s="2"/>
      <c r="L63" s="2"/>
      <c r="M63" s="2"/>
      <c r="N63" s="2"/>
      <c r="O63" s="2"/>
      <c r="P63" s="2"/>
      <c r="Q63" s="2"/>
      <c r="R63" s="2"/>
      <c r="S63" s="2"/>
      <c r="T63" s="2"/>
      <c r="U63" s="2"/>
      <c r="V63" s="2"/>
      <c r="W63" s="2"/>
      <c r="X63" s="2"/>
      <c r="Y63" s="2"/>
    </row>
    <row r="64" spans="1:42" ht="18" customHeight="1">
      <c r="A64" s="2"/>
      <c r="B64" s="2"/>
      <c r="C64" s="2"/>
      <c r="D64" s="2"/>
      <c r="E64" s="2"/>
      <c r="F64" s="2"/>
      <c r="G64" s="2"/>
      <c r="H64" s="2"/>
      <c r="I64" s="2"/>
      <c r="J64" s="2"/>
      <c r="K64" s="2"/>
      <c r="L64" s="2"/>
      <c r="M64" s="2"/>
      <c r="N64" s="2"/>
      <c r="O64" s="2"/>
      <c r="P64" s="2"/>
      <c r="Q64" s="2"/>
      <c r="R64" s="2"/>
      <c r="S64" s="2"/>
      <c r="T64" s="2"/>
      <c r="U64" s="2"/>
      <c r="V64" s="2"/>
      <c r="W64" s="2"/>
      <c r="X64" s="2"/>
      <c r="Y64" s="2"/>
    </row>
    <row r="65" spans="1:25" ht="18" customHeight="1">
      <c r="A65" s="2"/>
      <c r="B65" s="2"/>
      <c r="C65" s="2"/>
      <c r="D65" s="2"/>
      <c r="E65" s="2"/>
      <c r="F65" s="2"/>
      <c r="G65" s="2"/>
      <c r="H65" s="2"/>
      <c r="I65" s="2"/>
      <c r="J65" s="2"/>
      <c r="K65" s="2"/>
      <c r="L65" s="2"/>
      <c r="M65" s="2"/>
      <c r="N65" s="2"/>
      <c r="O65" s="2"/>
      <c r="P65" s="2"/>
      <c r="Q65" s="2"/>
      <c r="R65" s="2"/>
      <c r="S65" s="2"/>
      <c r="T65" s="2"/>
      <c r="U65" s="2"/>
      <c r="V65" s="2"/>
      <c r="W65" s="2"/>
      <c r="X65" s="2"/>
      <c r="Y65" s="2"/>
    </row>
    <row r="66" spans="1:25" ht="18" customHeight="1">
      <c r="A66" s="2"/>
      <c r="B66" s="2"/>
      <c r="C66" s="2"/>
      <c r="D66" s="2"/>
      <c r="E66" s="2"/>
      <c r="F66" s="2"/>
      <c r="G66" s="2"/>
      <c r="H66" s="2"/>
      <c r="I66" s="2"/>
      <c r="J66" s="2"/>
      <c r="K66" s="2"/>
      <c r="L66" s="2"/>
      <c r="M66" s="2"/>
      <c r="N66" s="2"/>
      <c r="O66" s="2"/>
      <c r="P66" s="2"/>
      <c r="Q66" s="2"/>
      <c r="R66" s="2"/>
      <c r="S66" s="2"/>
      <c r="T66" s="2"/>
      <c r="U66" s="2"/>
      <c r="V66" s="2"/>
      <c r="W66" s="2"/>
      <c r="X66" s="2"/>
      <c r="Y66" s="2"/>
    </row>
    <row r="67" spans="1:25" ht="18" customHeight="1">
      <c r="A67" s="2"/>
      <c r="B67" s="2"/>
      <c r="C67" s="2"/>
      <c r="D67" s="2"/>
      <c r="E67" s="2"/>
      <c r="F67" s="2"/>
      <c r="G67" s="2"/>
      <c r="H67" s="2"/>
      <c r="I67" s="2"/>
      <c r="J67" s="2"/>
      <c r="K67" s="2"/>
      <c r="L67" s="2"/>
      <c r="M67" s="2"/>
      <c r="N67" s="2"/>
      <c r="O67" s="2"/>
      <c r="P67" s="2"/>
      <c r="Q67" s="2"/>
      <c r="R67" s="2"/>
      <c r="S67" s="2"/>
      <c r="T67" s="2"/>
      <c r="U67" s="2"/>
      <c r="V67" s="2"/>
      <c r="W67" s="2"/>
      <c r="X67" s="2"/>
      <c r="Y67" s="2"/>
    </row>
    <row r="68" spans="1:25" ht="18" customHeight="1">
      <c r="A68" s="2"/>
      <c r="B68" s="2"/>
      <c r="C68" s="2"/>
      <c r="D68" s="2"/>
      <c r="E68" s="2"/>
      <c r="F68" s="2"/>
      <c r="G68" s="2"/>
      <c r="H68" s="2"/>
      <c r="I68" s="2"/>
      <c r="J68" s="2"/>
      <c r="K68" s="2"/>
      <c r="L68" s="2"/>
      <c r="M68" s="2"/>
      <c r="N68" s="2"/>
      <c r="O68" s="2"/>
      <c r="P68" s="2"/>
      <c r="Q68" s="2"/>
      <c r="R68" s="2"/>
      <c r="S68" s="2"/>
      <c r="T68" s="2"/>
      <c r="U68" s="2"/>
      <c r="V68" s="2"/>
      <c r="W68" s="2"/>
      <c r="X68" s="2"/>
      <c r="Y68" s="2"/>
    </row>
    <row r="69" spans="1:25" ht="18" customHeight="1">
      <c r="A69" s="2"/>
      <c r="B69" s="2"/>
      <c r="C69" s="2"/>
      <c r="D69" s="2"/>
      <c r="E69" s="2"/>
      <c r="F69" s="2"/>
      <c r="G69" s="2"/>
      <c r="H69" s="2"/>
      <c r="I69" s="2"/>
      <c r="J69" s="2"/>
      <c r="K69" s="2"/>
      <c r="L69" s="2"/>
      <c r="M69" s="2"/>
      <c r="N69" s="2"/>
      <c r="O69" s="2"/>
      <c r="P69" s="2"/>
      <c r="Q69" s="2"/>
      <c r="R69" s="2"/>
      <c r="S69" s="2"/>
      <c r="T69" s="2"/>
      <c r="U69" s="2"/>
      <c r="V69" s="2"/>
      <c r="W69" s="2"/>
      <c r="X69" s="2"/>
      <c r="Y69" s="2"/>
    </row>
    <row r="70" spans="1:25" ht="18" customHeight="1">
      <c r="A70" s="2"/>
      <c r="B70" s="2"/>
      <c r="C70" s="2"/>
      <c r="D70" s="2"/>
      <c r="E70" s="2"/>
      <c r="F70" s="2"/>
      <c r="G70" s="2"/>
      <c r="H70" s="2"/>
      <c r="I70" s="2"/>
      <c r="J70" s="2"/>
      <c r="K70" s="2"/>
      <c r="L70" s="2"/>
      <c r="M70" s="2"/>
      <c r="N70" s="2"/>
      <c r="O70" s="2"/>
      <c r="P70" s="2"/>
      <c r="Q70" s="2"/>
      <c r="R70" s="2"/>
      <c r="S70" s="2"/>
      <c r="T70" s="2"/>
      <c r="U70" s="2"/>
      <c r="V70" s="2"/>
      <c r="W70" s="2"/>
      <c r="X70" s="2"/>
      <c r="Y70" s="2"/>
    </row>
    <row r="71" spans="1:25" ht="18" customHeight="1">
      <c r="A71" s="2"/>
      <c r="B71" s="2" t="s">
        <v>111</v>
      </c>
      <c r="C71" s="2"/>
      <c r="D71" s="2"/>
      <c r="E71" s="2"/>
      <c r="F71" s="2"/>
      <c r="G71" s="2"/>
      <c r="H71" s="2"/>
      <c r="I71" s="2"/>
      <c r="J71" s="2"/>
      <c r="K71" s="2"/>
      <c r="L71" s="2"/>
      <c r="M71" s="2"/>
      <c r="N71" s="2"/>
      <c r="O71" s="2"/>
      <c r="P71" s="2"/>
      <c r="Q71" s="2"/>
      <c r="R71" s="2"/>
      <c r="S71" s="2"/>
      <c r="T71" s="2"/>
      <c r="U71" s="2"/>
      <c r="V71" s="2"/>
      <c r="W71" s="2"/>
      <c r="X71" s="2"/>
      <c r="Y71" s="2"/>
    </row>
    <row r="72" spans="1:25" ht="18" customHeight="1">
      <c r="A72" s="2"/>
      <c r="B72" s="2"/>
      <c r="C72" s="2"/>
      <c r="D72" s="2"/>
      <c r="E72" s="2"/>
      <c r="F72" s="2"/>
      <c r="G72" s="2"/>
      <c r="H72" s="2"/>
      <c r="I72" s="2"/>
      <c r="J72" s="2"/>
      <c r="K72" s="2"/>
      <c r="L72" s="2"/>
      <c r="M72" s="2"/>
      <c r="N72" s="2"/>
      <c r="O72" s="2"/>
      <c r="P72" s="2"/>
      <c r="Q72" s="2"/>
      <c r="R72" s="2"/>
      <c r="S72" s="2"/>
      <c r="T72" s="2"/>
      <c r="U72" s="2"/>
      <c r="V72" s="2"/>
      <c r="W72" s="2"/>
      <c r="X72" s="2"/>
      <c r="Y72" s="2"/>
    </row>
    <row r="73" spans="1:25" ht="18" customHeight="1">
      <c r="A73" s="2"/>
      <c r="B73" s="2"/>
      <c r="C73" s="70" t="s">
        <v>4</v>
      </c>
      <c r="D73" s="70"/>
      <c r="E73" s="70"/>
      <c r="F73" s="70"/>
      <c r="G73" s="73" t="s">
        <v>180</v>
      </c>
      <c r="H73" s="74"/>
      <c r="I73" s="74"/>
      <c r="J73" s="74"/>
      <c r="K73" s="74"/>
      <c r="L73" s="74"/>
      <c r="M73" s="74"/>
      <c r="N73" s="74"/>
      <c r="O73" s="74"/>
      <c r="P73" s="74"/>
      <c r="Q73" s="74"/>
      <c r="R73" s="74"/>
      <c r="S73" s="74"/>
      <c r="T73" s="74"/>
      <c r="U73" s="75"/>
      <c r="V73" s="2"/>
      <c r="W73" s="2"/>
      <c r="X73" s="2"/>
      <c r="Y73" s="2"/>
    </row>
    <row r="74" spans="1:25" ht="18" customHeight="1">
      <c r="A74" s="2"/>
      <c r="B74" s="2"/>
      <c r="C74" s="70" t="s">
        <v>112</v>
      </c>
      <c r="D74" s="70"/>
      <c r="E74" s="70"/>
      <c r="F74" s="70"/>
      <c r="G74" s="73" t="s">
        <v>181</v>
      </c>
      <c r="H74" s="74"/>
      <c r="I74" s="74"/>
      <c r="J74" s="74"/>
      <c r="K74" s="74"/>
      <c r="L74" s="74"/>
      <c r="M74" s="74"/>
      <c r="N74" s="74"/>
      <c r="O74" s="74"/>
      <c r="P74" s="74"/>
      <c r="Q74" s="74"/>
      <c r="R74" s="74"/>
      <c r="S74" s="74"/>
      <c r="T74" s="74"/>
      <c r="U74" s="75"/>
      <c r="V74" s="2"/>
      <c r="W74" s="2"/>
      <c r="X74" s="2"/>
      <c r="Y74" s="2"/>
    </row>
    <row r="75" spans="1:25" ht="18" customHeight="1">
      <c r="A75" s="2"/>
      <c r="B75" s="2"/>
      <c r="C75" s="70" t="s">
        <v>60</v>
      </c>
      <c r="D75" s="70"/>
      <c r="E75" s="70"/>
      <c r="F75" s="70"/>
      <c r="G75" s="70" t="s">
        <v>114</v>
      </c>
      <c r="H75" s="70"/>
      <c r="I75" s="70"/>
      <c r="J75" s="70"/>
      <c r="K75" s="70"/>
      <c r="L75" s="70"/>
      <c r="M75" s="70"/>
      <c r="N75" s="70"/>
      <c r="O75" s="70"/>
      <c r="P75" s="70"/>
      <c r="Q75" s="70"/>
      <c r="R75" s="70"/>
      <c r="S75" s="70"/>
      <c r="T75" s="70"/>
      <c r="U75" s="70"/>
      <c r="V75" s="2"/>
      <c r="W75" s="2"/>
      <c r="X75" s="2"/>
      <c r="Y75" s="2"/>
    </row>
    <row r="76" spans="1:25" ht="18" customHeight="1">
      <c r="A76" s="2"/>
      <c r="B76" s="2"/>
      <c r="C76" s="70" t="s">
        <v>20</v>
      </c>
      <c r="D76" s="70"/>
      <c r="E76" s="70"/>
      <c r="F76" s="70"/>
      <c r="G76" s="70" t="s">
        <v>108</v>
      </c>
      <c r="H76" s="70"/>
      <c r="I76" s="70"/>
      <c r="J76" s="70"/>
      <c r="K76" s="70"/>
      <c r="L76" s="70"/>
      <c r="M76" s="70"/>
      <c r="N76" s="70"/>
      <c r="O76" s="70"/>
      <c r="P76" s="70"/>
      <c r="Q76" s="70"/>
      <c r="R76" s="70"/>
      <c r="S76" s="70"/>
      <c r="T76" s="70"/>
      <c r="U76" s="70"/>
      <c r="V76" s="2"/>
      <c r="W76" s="2"/>
      <c r="X76" s="2"/>
      <c r="Y76" s="2"/>
    </row>
    <row r="77" spans="1:25" ht="18" customHeight="1">
      <c r="A77" s="2"/>
      <c r="B77" s="2"/>
      <c r="C77" s="70" t="s">
        <v>69</v>
      </c>
      <c r="D77" s="70"/>
      <c r="E77" s="70"/>
      <c r="F77" s="70"/>
      <c r="G77" s="70" t="s">
        <v>115</v>
      </c>
      <c r="H77" s="70"/>
      <c r="I77" s="70"/>
      <c r="J77" s="70"/>
      <c r="K77" s="70"/>
      <c r="L77" s="70"/>
      <c r="M77" s="70"/>
      <c r="N77" s="70"/>
      <c r="O77" s="70"/>
      <c r="P77" s="70"/>
      <c r="Q77" s="70"/>
      <c r="R77" s="70"/>
      <c r="S77" s="70"/>
      <c r="T77" s="70"/>
      <c r="U77" s="70"/>
      <c r="V77" s="2"/>
      <c r="W77" s="2"/>
      <c r="X77" s="2"/>
      <c r="Y77" s="2"/>
    </row>
    <row r="78" spans="1:25" ht="18" customHeight="1">
      <c r="A78" s="2"/>
      <c r="B78" s="2"/>
      <c r="C78" s="70" t="s">
        <v>113</v>
      </c>
      <c r="D78" s="70"/>
      <c r="E78" s="70"/>
      <c r="F78" s="70"/>
      <c r="G78" s="71" t="s">
        <v>116</v>
      </c>
      <c r="H78" s="70"/>
      <c r="I78" s="70"/>
      <c r="J78" s="70"/>
      <c r="K78" s="70"/>
      <c r="L78" s="70"/>
      <c r="M78" s="70"/>
      <c r="N78" s="70"/>
      <c r="O78" s="70"/>
      <c r="P78" s="70"/>
      <c r="Q78" s="70"/>
      <c r="R78" s="70"/>
      <c r="S78" s="70"/>
      <c r="T78" s="70"/>
      <c r="U78" s="70"/>
      <c r="V78" s="2"/>
      <c r="W78" s="2"/>
      <c r="X78" s="2"/>
      <c r="Y78" s="2"/>
    </row>
    <row r="79" spans="1:25" ht="18" customHeight="1">
      <c r="A79" s="2"/>
      <c r="B79" s="2"/>
      <c r="C79" s="70"/>
      <c r="D79" s="70"/>
      <c r="E79" s="70"/>
      <c r="F79" s="70"/>
      <c r="G79" s="70"/>
      <c r="H79" s="70"/>
      <c r="I79" s="70"/>
      <c r="J79" s="70"/>
      <c r="K79" s="70"/>
      <c r="L79" s="70"/>
      <c r="M79" s="70"/>
      <c r="N79" s="70"/>
      <c r="O79" s="70"/>
      <c r="P79" s="70"/>
      <c r="Q79" s="70"/>
      <c r="R79" s="70"/>
      <c r="S79" s="70"/>
      <c r="T79" s="70"/>
      <c r="U79" s="70"/>
      <c r="V79" s="2"/>
      <c r="W79" s="2"/>
      <c r="X79" s="2"/>
      <c r="Y79" s="2"/>
    </row>
    <row r="80" spans="1:25" ht="18" customHeight="1">
      <c r="A80" s="2"/>
      <c r="B80" s="2"/>
      <c r="C80" s="70" t="s">
        <v>0</v>
      </c>
      <c r="D80" s="70"/>
      <c r="E80" s="70"/>
      <c r="F80" s="70"/>
      <c r="G80" s="72" t="s">
        <v>110</v>
      </c>
      <c r="H80" s="72"/>
      <c r="I80" s="72"/>
      <c r="J80" s="72"/>
      <c r="K80" s="72"/>
      <c r="L80" s="72"/>
      <c r="M80" s="72"/>
      <c r="N80" s="72"/>
      <c r="O80" s="72"/>
      <c r="P80" s="72"/>
      <c r="Q80" s="72"/>
      <c r="R80" s="72"/>
      <c r="S80" s="72"/>
      <c r="T80" s="72"/>
      <c r="U80" s="72"/>
      <c r="V80" s="2"/>
      <c r="W80" s="2"/>
      <c r="X80" s="2"/>
      <c r="Y80" s="2"/>
    </row>
    <row r="81" spans="1:25" ht="18" customHeight="1">
      <c r="A81" s="2"/>
      <c r="B81" s="2"/>
      <c r="C81" s="5"/>
      <c r="D81" s="5"/>
      <c r="E81" s="5"/>
      <c r="F81" s="5"/>
      <c r="G81" s="21"/>
      <c r="H81" s="21"/>
      <c r="I81" s="21"/>
      <c r="J81" s="21"/>
      <c r="K81" s="21"/>
      <c r="L81" s="21"/>
      <c r="M81" s="21"/>
      <c r="N81" s="21"/>
      <c r="O81" s="21"/>
      <c r="P81" s="21"/>
      <c r="Q81" s="21"/>
      <c r="R81" s="21"/>
      <c r="S81" s="21"/>
      <c r="T81" s="21"/>
      <c r="U81" s="21"/>
      <c r="V81" s="2"/>
      <c r="W81" s="2"/>
      <c r="X81" s="2"/>
      <c r="Y81" s="2"/>
    </row>
    <row r="82" spans="1:25" ht="18" customHeight="1">
      <c r="A82" s="2"/>
      <c r="B82" s="2"/>
      <c r="C82" s="2"/>
      <c r="D82" s="2"/>
      <c r="E82" s="2"/>
      <c r="F82" s="2"/>
      <c r="G82" s="2"/>
      <c r="H82" s="2"/>
      <c r="I82" s="2"/>
      <c r="J82" s="2"/>
      <c r="K82" s="2"/>
      <c r="L82" s="2"/>
      <c r="M82" s="2"/>
      <c r="N82" s="2"/>
      <c r="O82" s="2"/>
      <c r="P82" s="2"/>
      <c r="Q82" s="2"/>
      <c r="R82" s="2"/>
      <c r="S82" s="2"/>
      <c r="T82" s="2"/>
      <c r="U82" s="2"/>
      <c r="V82" s="2"/>
      <c r="W82" s="2"/>
      <c r="X82" s="2"/>
      <c r="Y82" s="2"/>
    </row>
    <row r="83" spans="1:25" ht="18" customHeight="1">
      <c r="A83" s="2"/>
      <c r="B83" s="2"/>
      <c r="C83" s="2"/>
      <c r="D83" s="2"/>
      <c r="E83" s="2"/>
      <c r="F83" s="2"/>
      <c r="G83" s="2"/>
      <c r="H83" s="2"/>
      <c r="I83" s="2"/>
      <c r="J83" s="2"/>
      <c r="K83" s="2"/>
      <c r="L83" s="2"/>
      <c r="M83" s="2"/>
      <c r="N83" s="2"/>
      <c r="O83" s="2"/>
      <c r="P83" s="2"/>
      <c r="Q83" s="2"/>
      <c r="R83" s="2"/>
      <c r="S83" s="2"/>
      <c r="T83" s="2"/>
      <c r="U83" s="2"/>
      <c r="V83" s="2"/>
      <c r="W83" s="2"/>
      <c r="X83" s="2"/>
      <c r="Y83" s="2"/>
    </row>
    <row r="84" spans="1:25" ht="18" customHeight="1">
      <c r="A84" s="2"/>
      <c r="B84" s="2"/>
      <c r="C84" s="2"/>
      <c r="D84" s="2"/>
      <c r="E84" s="2"/>
      <c r="F84" s="2"/>
      <c r="G84" s="2"/>
      <c r="H84" s="2"/>
      <c r="I84" s="2"/>
      <c r="J84" s="2"/>
      <c r="K84" s="2"/>
      <c r="L84" s="2"/>
      <c r="M84" s="2"/>
      <c r="N84" s="2"/>
      <c r="O84" s="2"/>
      <c r="P84" s="2"/>
      <c r="Q84" s="2"/>
      <c r="R84" s="2"/>
      <c r="S84" s="2"/>
      <c r="T84" s="2"/>
      <c r="U84" s="2"/>
      <c r="V84" s="2"/>
      <c r="W84" s="2"/>
      <c r="X84" s="2"/>
      <c r="Y84" s="2"/>
    </row>
    <row r="85" spans="1:25" ht="18" customHeight="1">
      <c r="A85" s="2"/>
      <c r="B85" s="2"/>
      <c r="C85" s="2"/>
      <c r="D85" s="2"/>
      <c r="E85" s="2"/>
      <c r="F85" s="2"/>
      <c r="G85" s="2"/>
      <c r="H85" s="2"/>
      <c r="I85" s="2"/>
      <c r="J85" s="2"/>
      <c r="K85" s="2"/>
      <c r="L85" s="2"/>
      <c r="M85" s="2"/>
      <c r="N85" s="2"/>
      <c r="O85" s="2"/>
      <c r="P85" s="2"/>
      <c r="Q85" s="2"/>
      <c r="R85" s="2"/>
      <c r="S85" s="2"/>
      <c r="T85" s="2"/>
      <c r="U85" s="2"/>
      <c r="V85" s="2"/>
      <c r="W85" s="2"/>
      <c r="X85" s="2"/>
      <c r="Y85" s="2"/>
    </row>
    <row r="86" spans="1:25" ht="18" customHeight="1">
      <c r="A86" s="2"/>
      <c r="B86" s="2"/>
      <c r="C86" s="2"/>
      <c r="D86" s="2"/>
      <c r="E86" s="2"/>
      <c r="F86" s="2"/>
      <c r="G86" s="2"/>
      <c r="H86" s="2"/>
      <c r="I86" s="2"/>
      <c r="J86" s="2"/>
      <c r="K86" s="2"/>
      <c r="L86" s="2"/>
      <c r="M86" s="2"/>
      <c r="N86" s="2"/>
      <c r="O86" s="2"/>
      <c r="P86" s="2"/>
      <c r="Q86" s="2"/>
      <c r="R86" s="2"/>
      <c r="S86" s="2"/>
      <c r="T86" s="2"/>
      <c r="U86" s="2"/>
      <c r="V86" s="2"/>
      <c r="W86" s="2"/>
      <c r="X86" s="2"/>
      <c r="Y86" s="2"/>
    </row>
    <row r="87" spans="1:25" ht="18" customHeight="1">
      <c r="A87" s="2"/>
      <c r="B87" s="2"/>
      <c r="C87" s="2"/>
      <c r="D87" s="2"/>
      <c r="E87" s="2"/>
      <c r="F87" s="2"/>
      <c r="G87" s="2"/>
      <c r="H87" s="2"/>
      <c r="I87" s="2"/>
      <c r="J87" s="2"/>
      <c r="K87" s="2"/>
      <c r="L87" s="2"/>
      <c r="M87" s="2"/>
      <c r="N87" s="2"/>
      <c r="O87" s="2"/>
      <c r="P87" s="2"/>
      <c r="Q87" s="2"/>
      <c r="R87" s="2"/>
      <c r="S87" s="2"/>
      <c r="T87" s="2"/>
      <c r="U87" s="2"/>
      <c r="V87" s="2"/>
      <c r="W87" s="2"/>
      <c r="X87" s="2"/>
      <c r="Y87" s="2"/>
    </row>
    <row r="88" spans="1:25" ht="18" customHeight="1">
      <c r="A88" s="2"/>
      <c r="B88" s="2"/>
      <c r="C88" s="2"/>
      <c r="D88" s="2"/>
      <c r="E88" s="2"/>
      <c r="F88" s="2"/>
      <c r="G88" s="2"/>
      <c r="H88" s="2"/>
      <c r="I88" s="2"/>
      <c r="J88" s="2"/>
      <c r="K88" s="2"/>
      <c r="L88" s="2"/>
      <c r="M88" s="2"/>
      <c r="N88" s="2"/>
      <c r="O88" s="2"/>
      <c r="P88" s="2"/>
      <c r="Q88" s="2"/>
      <c r="R88" s="2"/>
      <c r="S88" s="2"/>
      <c r="T88" s="2"/>
      <c r="U88" s="2"/>
      <c r="V88" s="2"/>
      <c r="W88" s="2"/>
      <c r="X88" s="2"/>
      <c r="Y88" s="2"/>
    </row>
    <row r="89" spans="1:25" ht="18" customHeight="1">
      <c r="A89" s="2"/>
      <c r="B89" s="2"/>
      <c r="C89" s="2"/>
      <c r="D89" s="2"/>
      <c r="E89" s="2"/>
      <c r="F89" s="2"/>
      <c r="G89" s="2"/>
      <c r="H89" s="2"/>
      <c r="I89" s="2"/>
      <c r="J89" s="2"/>
      <c r="K89" s="2"/>
      <c r="L89" s="2"/>
      <c r="M89" s="2"/>
      <c r="N89" s="2"/>
      <c r="O89" s="2"/>
      <c r="P89" s="2"/>
      <c r="Q89" s="2"/>
      <c r="R89" s="2"/>
      <c r="S89" s="2"/>
      <c r="T89" s="2"/>
      <c r="U89" s="2"/>
      <c r="V89" s="2"/>
      <c r="W89" s="2"/>
      <c r="X89" s="2"/>
      <c r="Y89" s="2"/>
    </row>
    <row r="90" spans="1:25" ht="18" customHeight="1">
      <c r="A90" s="2"/>
      <c r="B90" s="2"/>
      <c r="C90" s="2"/>
      <c r="D90" s="2"/>
      <c r="E90" s="2"/>
      <c r="F90" s="2"/>
      <c r="G90" s="2"/>
      <c r="H90" s="2"/>
      <c r="I90" s="2"/>
      <c r="J90" s="2"/>
      <c r="K90" s="2"/>
      <c r="L90" s="2"/>
      <c r="M90" s="2"/>
      <c r="N90" s="2"/>
      <c r="O90" s="2"/>
      <c r="P90" s="2"/>
      <c r="Q90" s="2"/>
      <c r="R90" s="2"/>
      <c r="S90" s="2"/>
      <c r="T90" s="2"/>
      <c r="U90" s="2"/>
      <c r="V90" s="2"/>
      <c r="W90" s="2"/>
      <c r="X90" s="2"/>
      <c r="Y90" s="2"/>
    </row>
    <row r="91" spans="1:25" ht="18" customHeight="1">
      <c r="A91" s="2"/>
      <c r="B91" s="2"/>
      <c r="C91" s="2"/>
      <c r="D91" s="2"/>
      <c r="E91" s="2"/>
      <c r="F91" s="2"/>
      <c r="G91" s="2"/>
      <c r="H91" s="2"/>
      <c r="I91" s="2"/>
      <c r="J91" s="2"/>
      <c r="K91" s="2"/>
      <c r="L91" s="2"/>
      <c r="M91" s="2"/>
      <c r="N91" s="2"/>
      <c r="O91" s="2"/>
      <c r="P91" s="2"/>
      <c r="Q91" s="2"/>
      <c r="R91" s="2"/>
      <c r="S91" s="2"/>
      <c r="T91" s="2"/>
      <c r="U91" s="2"/>
      <c r="V91" s="2"/>
      <c r="W91" s="2"/>
      <c r="X91" s="2"/>
      <c r="Y91" s="2"/>
    </row>
    <row r="92" spans="1:25" ht="18" customHeight="1">
      <c r="A92" s="2"/>
      <c r="B92" s="2"/>
      <c r="C92" s="2"/>
      <c r="D92" s="2"/>
      <c r="E92" s="2"/>
      <c r="F92" s="2"/>
      <c r="G92" s="2"/>
      <c r="H92" s="2"/>
      <c r="I92" s="2"/>
      <c r="J92" s="2"/>
      <c r="K92" s="2"/>
      <c r="L92" s="2"/>
      <c r="M92" s="2"/>
      <c r="N92" s="2"/>
      <c r="O92" s="2"/>
      <c r="P92" s="2"/>
      <c r="Q92" s="2"/>
      <c r="R92" s="2"/>
      <c r="S92" s="2"/>
      <c r="T92" s="2"/>
      <c r="U92" s="2"/>
      <c r="V92" s="2"/>
      <c r="W92" s="2"/>
      <c r="X92" s="2"/>
      <c r="Y92" s="2"/>
    </row>
    <row r="93" spans="1:25" ht="18" customHeight="1">
      <c r="A93" s="2"/>
      <c r="B93" s="2"/>
      <c r="C93" s="2"/>
      <c r="D93" s="2"/>
      <c r="E93" s="2"/>
      <c r="F93" s="2"/>
      <c r="G93" s="2"/>
      <c r="H93" s="2"/>
      <c r="I93" s="2"/>
      <c r="J93" s="2"/>
      <c r="K93" s="2"/>
      <c r="L93" s="2"/>
      <c r="M93" s="2"/>
      <c r="N93" s="2"/>
      <c r="O93" s="2"/>
      <c r="P93" s="2"/>
      <c r="Q93" s="2"/>
      <c r="R93" s="2"/>
      <c r="S93" s="2"/>
      <c r="T93" s="2"/>
      <c r="U93" s="2"/>
      <c r="V93" s="2"/>
      <c r="W93" s="2"/>
      <c r="X93" s="2"/>
      <c r="Y93" s="2"/>
    </row>
    <row r="94" spans="1:25" ht="18" customHeight="1">
      <c r="A94" s="2"/>
      <c r="B94" s="2" t="s">
        <v>117</v>
      </c>
      <c r="C94" s="2"/>
      <c r="D94" s="2"/>
      <c r="E94" s="2"/>
      <c r="F94" s="2"/>
      <c r="G94" s="2"/>
      <c r="H94" s="2"/>
      <c r="I94" s="2"/>
      <c r="J94" s="2"/>
      <c r="K94" s="2"/>
      <c r="L94" s="2"/>
      <c r="M94" s="2"/>
      <c r="N94" s="2"/>
      <c r="O94" s="2"/>
      <c r="P94" s="2"/>
      <c r="Q94" s="2"/>
      <c r="R94" s="2"/>
      <c r="S94" s="2"/>
      <c r="T94" s="2"/>
      <c r="U94" s="2"/>
      <c r="V94" s="2"/>
      <c r="W94" s="2"/>
      <c r="X94" s="2"/>
      <c r="Y94" s="2"/>
    </row>
    <row r="95" spans="1:25" ht="18" customHeight="1">
      <c r="A95" s="2"/>
      <c r="B95" s="2"/>
      <c r="C95" s="2"/>
      <c r="D95" s="2"/>
      <c r="E95" s="2"/>
      <c r="F95" s="2"/>
      <c r="G95" s="2"/>
      <c r="H95" s="2"/>
      <c r="I95" s="2"/>
      <c r="J95" s="2"/>
      <c r="K95" s="2"/>
      <c r="L95" s="2"/>
      <c r="M95" s="2"/>
      <c r="N95" s="2"/>
      <c r="O95" s="2"/>
      <c r="P95" s="2"/>
      <c r="Q95" s="2"/>
      <c r="R95" s="2"/>
      <c r="S95" s="2"/>
      <c r="T95" s="2"/>
      <c r="U95" s="2"/>
      <c r="V95" s="2"/>
      <c r="W95" s="2"/>
      <c r="X95" s="2"/>
      <c r="Y95" s="2"/>
    </row>
    <row r="96" spans="1:25" ht="18" customHeight="1">
      <c r="A96" s="2"/>
      <c r="B96" s="70" t="s">
        <v>24</v>
      </c>
      <c r="C96" s="70"/>
      <c r="D96" s="70"/>
      <c r="E96" s="70"/>
      <c r="F96" s="71" t="s">
        <v>118</v>
      </c>
      <c r="G96" s="70"/>
      <c r="H96" s="70"/>
      <c r="I96" s="70"/>
      <c r="J96" s="70"/>
      <c r="K96" s="2"/>
      <c r="L96" s="2"/>
      <c r="M96" s="2"/>
      <c r="N96" s="2"/>
      <c r="O96" s="2"/>
      <c r="P96" s="2"/>
      <c r="Q96" s="2"/>
      <c r="R96" s="2"/>
      <c r="S96" s="2"/>
      <c r="T96" s="2"/>
      <c r="U96" s="2"/>
      <c r="V96" s="2"/>
      <c r="W96" s="2"/>
      <c r="X96" s="2"/>
      <c r="Y96" s="2"/>
    </row>
    <row r="97" spans="1:25" ht="18" customHeight="1">
      <c r="A97" s="2"/>
      <c r="B97" s="70"/>
      <c r="C97" s="70"/>
      <c r="D97" s="70"/>
      <c r="E97" s="70"/>
      <c r="F97" s="70"/>
      <c r="G97" s="70"/>
      <c r="H97" s="70"/>
      <c r="I97" s="70"/>
      <c r="J97" s="70"/>
      <c r="K97" s="2"/>
      <c r="L97" s="2"/>
      <c r="M97" s="2"/>
      <c r="N97" s="2"/>
      <c r="O97" s="2"/>
      <c r="P97" s="2"/>
      <c r="Q97" s="2"/>
      <c r="R97" s="2"/>
      <c r="S97" s="2"/>
      <c r="T97" s="2"/>
      <c r="U97" s="2"/>
      <c r="V97" s="2"/>
      <c r="W97" s="2"/>
      <c r="X97" s="2"/>
      <c r="Y97" s="2"/>
    </row>
    <row r="98" spans="1:25" ht="18" customHeight="1">
      <c r="A98" s="2"/>
      <c r="B98" s="70"/>
      <c r="C98" s="70"/>
      <c r="D98" s="70"/>
      <c r="E98" s="70"/>
      <c r="F98" s="70"/>
      <c r="G98" s="70"/>
      <c r="H98" s="70"/>
      <c r="I98" s="70"/>
      <c r="J98" s="70"/>
      <c r="K98" s="2"/>
      <c r="L98" s="2"/>
      <c r="M98" s="2"/>
      <c r="N98" s="2"/>
      <c r="O98" s="2"/>
      <c r="P98" s="2"/>
      <c r="Q98" s="2"/>
      <c r="R98" s="2"/>
      <c r="S98" s="2"/>
      <c r="T98" s="2"/>
      <c r="U98" s="2"/>
      <c r="V98" s="2"/>
      <c r="W98" s="2"/>
      <c r="X98" s="2"/>
      <c r="Y98" s="2"/>
    </row>
    <row r="99" spans="1:25" ht="18" customHeight="1">
      <c r="A99" s="2"/>
      <c r="B99" s="70" t="s">
        <v>91</v>
      </c>
      <c r="C99" s="70"/>
      <c r="D99" s="70"/>
      <c r="E99" s="70"/>
      <c r="F99" s="77" t="s">
        <v>119</v>
      </c>
      <c r="G99" s="77"/>
      <c r="H99" s="77"/>
      <c r="I99" s="77"/>
      <c r="J99" s="77"/>
      <c r="K99" s="2"/>
      <c r="L99" s="2"/>
      <c r="M99" s="2"/>
      <c r="N99" s="2"/>
      <c r="O99" s="2"/>
      <c r="P99" s="2"/>
      <c r="Q99" s="2"/>
      <c r="R99" s="2"/>
      <c r="S99" s="2"/>
      <c r="T99" s="2"/>
      <c r="U99" s="2"/>
      <c r="V99" s="2"/>
      <c r="W99" s="2"/>
      <c r="X99" s="2"/>
      <c r="Y99" s="2"/>
    </row>
    <row r="100" spans="1:25" ht="18" customHeight="1">
      <c r="A100" s="2"/>
      <c r="B100" s="70"/>
      <c r="C100" s="70"/>
      <c r="D100" s="70"/>
      <c r="E100" s="70"/>
      <c r="F100" s="77"/>
      <c r="G100" s="77"/>
      <c r="H100" s="77"/>
      <c r="I100" s="77"/>
      <c r="J100" s="77"/>
      <c r="K100" s="2"/>
      <c r="L100" s="2"/>
      <c r="M100" s="2"/>
      <c r="N100" s="2"/>
      <c r="O100" s="2"/>
      <c r="P100" s="2"/>
      <c r="Q100" s="2"/>
      <c r="R100" s="2"/>
      <c r="S100" s="2"/>
      <c r="T100" s="2"/>
      <c r="U100" s="2"/>
      <c r="V100" s="2"/>
      <c r="W100" s="2"/>
      <c r="X100" s="2"/>
      <c r="Y100" s="2"/>
    </row>
    <row r="101" spans="1:25" ht="18" customHeight="1">
      <c r="A101" s="2"/>
      <c r="B101" s="70" t="s">
        <v>58</v>
      </c>
      <c r="C101" s="70"/>
      <c r="D101" s="70"/>
      <c r="E101" s="70"/>
      <c r="F101" s="70" t="s">
        <v>120</v>
      </c>
      <c r="G101" s="70"/>
      <c r="H101" s="70"/>
      <c r="I101" s="70"/>
      <c r="J101" s="70"/>
      <c r="K101" s="2"/>
      <c r="L101" s="2"/>
      <c r="M101" s="2"/>
      <c r="N101" s="2"/>
      <c r="O101" s="2"/>
      <c r="P101" s="2"/>
      <c r="Q101" s="2"/>
      <c r="R101" s="2"/>
      <c r="S101" s="2"/>
      <c r="T101" s="2"/>
      <c r="U101" s="2"/>
      <c r="V101" s="2"/>
      <c r="W101" s="2"/>
      <c r="X101" s="2"/>
      <c r="Y101" s="2"/>
    </row>
    <row r="102" spans="1:25" ht="18" customHeight="1">
      <c r="A102" s="2"/>
      <c r="B102" s="70" t="s">
        <v>34</v>
      </c>
      <c r="C102" s="70"/>
      <c r="D102" s="70"/>
      <c r="E102" s="70"/>
      <c r="F102" s="70" t="s">
        <v>121</v>
      </c>
      <c r="G102" s="70"/>
      <c r="H102" s="70"/>
      <c r="I102" s="70"/>
      <c r="J102" s="70"/>
      <c r="K102" s="2"/>
      <c r="L102" s="2"/>
      <c r="M102" s="2"/>
      <c r="N102" s="2"/>
      <c r="O102" s="2"/>
      <c r="P102" s="2"/>
      <c r="Q102" s="2"/>
      <c r="R102" s="2"/>
      <c r="S102" s="2"/>
      <c r="T102" s="2"/>
      <c r="U102" s="2"/>
      <c r="V102" s="2"/>
      <c r="W102" s="2"/>
      <c r="X102" s="2"/>
      <c r="Y102" s="2"/>
    </row>
    <row r="103" spans="1:25" ht="18" customHeight="1">
      <c r="A103" s="2"/>
      <c r="B103" s="70" t="s">
        <v>122</v>
      </c>
      <c r="C103" s="70"/>
      <c r="D103" s="70"/>
      <c r="E103" s="70"/>
      <c r="F103" s="70" t="s">
        <v>120</v>
      </c>
      <c r="G103" s="70"/>
      <c r="H103" s="70"/>
      <c r="I103" s="70"/>
      <c r="J103" s="70"/>
      <c r="K103" s="2"/>
      <c r="L103" s="2"/>
      <c r="M103" s="2"/>
      <c r="N103" s="2"/>
      <c r="O103" s="2"/>
      <c r="P103" s="2"/>
      <c r="Q103" s="2"/>
      <c r="R103" s="2"/>
      <c r="S103" s="2"/>
      <c r="T103" s="2"/>
      <c r="U103" s="2"/>
      <c r="V103" s="2"/>
      <c r="W103" s="2"/>
      <c r="X103" s="2"/>
      <c r="Y103" s="2"/>
    </row>
    <row r="104" spans="1:25" ht="18" customHeight="1">
      <c r="A104" s="2"/>
      <c r="B104" s="70" t="s">
        <v>123</v>
      </c>
      <c r="C104" s="70"/>
      <c r="D104" s="70"/>
      <c r="E104" s="70"/>
      <c r="F104" s="70" t="s">
        <v>120</v>
      </c>
      <c r="G104" s="70"/>
      <c r="H104" s="70"/>
      <c r="I104" s="70"/>
      <c r="J104" s="70"/>
      <c r="K104" s="2"/>
      <c r="L104" s="2"/>
      <c r="M104" s="2"/>
      <c r="N104" s="2"/>
      <c r="O104" s="2"/>
      <c r="P104" s="2"/>
      <c r="Q104" s="2"/>
      <c r="R104" s="2"/>
      <c r="S104" s="2"/>
      <c r="T104" s="2"/>
      <c r="U104" s="2"/>
      <c r="V104" s="2"/>
      <c r="W104" s="2"/>
      <c r="X104" s="2"/>
      <c r="Y104" s="2"/>
    </row>
    <row r="105" spans="1:25" ht="18" customHeight="1">
      <c r="A105" s="2"/>
      <c r="B105" s="70" t="s">
        <v>124</v>
      </c>
      <c r="C105" s="70"/>
      <c r="D105" s="70"/>
      <c r="E105" s="70"/>
      <c r="F105" s="70" t="s">
        <v>121</v>
      </c>
      <c r="G105" s="70"/>
      <c r="H105" s="70"/>
      <c r="I105" s="70"/>
      <c r="J105" s="70"/>
      <c r="K105" s="2"/>
      <c r="L105" s="2"/>
      <c r="M105" s="2"/>
      <c r="N105" s="2"/>
      <c r="O105" s="2"/>
      <c r="P105" s="2"/>
      <c r="Q105" s="2"/>
      <c r="R105" s="2"/>
      <c r="S105" s="2"/>
      <c r="T105" s="2"/>
      <c r="U105" s="2"/>
      <c r="V105" s="2"/>
      <c r="W105" s="2"/>
      <c r="X105" s="2"/>
      <c r="Y105" s="2"/>
    </row>
    <row r="106" spans="1:25" ht="18"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row>
    <row r="107" spans="1:25" ht="18"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row>
    <row r="108" spans="1:25" ht="18"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row>
    <row r="109" spans="1:25" ht="18"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row>
    <row r="110" spans="1:25" ht="18"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row>
    <row r="111" spans="1:25" ht="18"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row>
    <row r="112" spans="1:25" ht="18"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row>
    <row r="113" spans="1:25" ht="18"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row>
    <row r="114" spans="1:25" ht="18" customHeight="1">
      <c r="A114" s="2"/>
      <c r="B114" s="2" t="s">
        <v>307</v>
      </c>
      <c r="C114" s="2"/>
      <c r="D114" s="2"/>
      <c r="E114" s="2"/>
      <c r="F114" s="2"/>
      <c r="G114" s="2"/>
      <c r="H114" s="2"/>
      <c r="I114" s="2"/>
      <c r="J114" s="2"/>
      <c r="K114" s="2"/>
      <c r="L114" s="2"/>
      <c r="M114" s="2"/>
      <c r="N114" s="2"/>
      <c r="O114" s="2"/>
      <c r="P114" s="2"/>
      <c r="Q114" s="2"/>
      <c r="R114" s="2"/>
      <c r="S114" s="2"/>
      <c r="T114" s="2"/>
      <c r="U114" s="2"/>
      <c r="V114" s="2"/>
      <c r="W114" s="2"/>
      <c r="X114" s="2"/>
      <c r="Y114" s="2"/>
    </row>
    <row r="115" spans="1:25" ht="18"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row>
    <row r="116" spans="1:25" ht="18" customHeight="1">
      <c r="A116" s="2"/>
      <c r="B116" s="2"/>
      <c r="C116" s="2" t="s">
        <v>347</v>
      </c>
      <c r="D116" s="2"/>
      <c r="E116" s="2"/>
      <c r="F116" s="2"/>
      <c r="G116" s="2"/>
      <c r="H116" s="2"/>
      <c r="I116" s="2"/>
      <c r="J116" s="2"/>
      <c r="K116" s="2"/>
      <c r="L116" s="2"/>
      <c r="M116" s="2"/>
      <c r="N116" s="2"/>
      <c r="O116" s="2"/>
      <c r="P116" s="2"/>
      <c r="Q116" s="2"/>
      <c r="R116" s="2"/>
      <c r="S116" s="2"/>
      <c r="T116" s="2"/>
      <c r="U116" s="2"/>
      <c r="V116" s="2"/>
      <c r="W116" s="2"/>
      <c r="X116" s="2"/>
      <c r="Y116" s="2"/>
    </row>
    <row r="117" spans="1:25" ht="18" customHeight="1">
      <c r="A117" s="2"/>
      <c r="B117" s="2"/>
      <c r="C117" s="2" t="s">
        <v>175</v>
      </c>
      <c r="D117" s="2"/>
      <c r="E117" s="2"/>
      <c r="F117" s="2"/>
      <c r="G117" s="2"/>
      <c r="H117" s="2"/>
      <c r="I117" s="2"/>
      <c r="J117" s="2"/>
      <c r="K117" s="2"/>
      <c r="L117" s="2"/>
      <c r="M117" s="2"/>
      <c r="N117" s="2"/>
      <c r="O117" s="2"/>
      <c r="P117" s="2"/>
      <c r="Q117" s="2"/>
      <c r="R117" s="2"/>
      <c r="S117" s="2"/>
      <c r="T117" s="2"/>
      <c r="U117" s="2"/>
      <c r="V117" s="2"/>
      <c r="W117" s="2"/>
      <c r="X117" s="2"/>
      <c r="Y117" s="2"/>
    </row>
    <row r="118" spans="1:25" ht="18" customHeight="1">
      <c r="A118" s="2"/>
      <c r="B118" s="2"/>
      <c r="C118" s="2" t="s">
        <v>176</v>
      </c>
      <c r="D118" s="2"/>
      <c r="E118" s="2"/>
      <c r="F118" s="2"/>
      <c r="G118" s="2"/>
      <c r="H118" s="2"/>
      <c r="I118" s="2"/>
      <c r="J118" s="2"/>
      <c r="K118" s="2"/>
      <c r="L118" s="2"/>
      <c r="M118" s="2"/>
      <c r="N118" s="2"/>
      <c r="O118" s="2"/>
      <c r="P118" s="2"/>
      <c r="Q118" s="2"/>
      <c r="R118" s="2"/>
      <c r="S118" s="2"/>
      <c r="T118" s="2"/>
      <c r="U118" s="2"/>
      <c r="V118" s="2"/>
      <c r="W118" s="2"/>
      <c r="X118" s="2"/>
      <c r="Y118" s="2"/>
    </row>
    <row r="119" spans="1:25" ht="18" customHeight="1">
      <c r="A119" s="2"/>
      <c r="B119" s="2"/>
      <c r="C119" s="66" t="s">
        <v>348</v>
      </c>
      <c r="D119" s="2"/>
      <c r="E119" s="2"/>
      <c r="F119" s="2"/>
      <c r="G119" s="2"/>
      <c r="H119" s="2"/>
      <c r="I119" s="2"/>
      <c r="J119" s="2"/>
      <c r="K119" s="2"/>
      <c r="L119" s="2"/>
      <c r="M119" s="2"/>
      <c r="N119" s="2"/>
      <c r="O119" s="2"/>
      <c r="P119" s="2"/>
      <c r="Q119" s="2"/>
      <c r="R119" s="2"/>
      <c r="S119" s="2"/>
      <c r="T119" s="2"/>
      <c r="U119" s="2"/>
      <c r="V119" s="2"/>
      <c r="W119" s="2"/>
      <c r="X119" s="2"/>
      <c r="Y119" s="2"/>
    </row>
    <row r="120" spans="1:25" ht="18" customHeight="1">
      <c r="A120" s="2"/>
      <c r="B120" s="2"/>
      <c r="C120" s="66" t="s">
        <v>349</v>
      </c>
      <c r="D120" s="2"/>
      <c r="E120" s="2"/>
      <c r="F120" s="2"/>
      <c r="G120" s="2"/>
      <c r="H120" s="2"/>
      <c r="I120" s="2"/>
      <c r="J120" s="2"/>
      <c r="K120" s="2"/>
      <c r="L120" s="2"/>
      <c r="M120" s="2"/>
      <c r="N120" s="2"/>
      <c r="O120" s="2"/>
      <c r="P120" s="2"/>
      <c r="Q120" s="2"/>
      <c r="R120" s="2"/>
      <c r="S120" s="2"/>
      <c r="T120" s="2"/>
      <c r="U120" s="2"/>
      <c r="V120" s="2"/>
      <c r="W120" s="2"/>
      <c r="X120" s="2"/>
      <c r="Y120" s="2"/>
    </row>
    <row r="121" spans="1:25" ht="18" customHeight="1">
      <c r="A121" s="2"/>
      <c r="B121" s="2"/>
      <c r="C121" s="66" t="s">
        <v>350</v>
      </c>
      <c r="D121" s="2"/>
      <c r="E121" s="2"/>
      <c r="F121" s="2"/>
      <c r="G121" s="2"/>
      <c r="H121" s="2"/>
      <c r="I121" s="2"/>
      <c r="J121" s="2"/>
      <c r="K121" s="2"/>
      <c r="L121" s="2"/>
      <c r="M121" s="2"/>
      <c r="N121" s="2"/>
      <c r="O121" s="2"/>
      <c r="P121" s="2"/>
      <c r="Q121" s="2"/>
      <c r="R121" s="2"/>
      <c r="S121" s="2"/>
      <c r="T121" s="2"/>
      <c r="U121" s="2"/>
      <c r="V121" s="2"/>
      <c r="W121" s="2"/>
      <c r="X121" s="2"/>
      <c r="Y121" s="2"/>
    </row>
    <row r="122" spans="1:25" ht="18" customHeight="1">
      <c r="A122" s="2"/>
      <c r="B122" s="2"/>
      <c r="C122" s="66" t="s">
        <v>381</v>
      </c>
      <c r="D122" s="2"/>
      <c r="E122" s="2"/>
      <c r="F122" s="2"/>
      <c r="G122" s="2"/>
      <c r="H122" s="2"/>
      <c r="I122" s="2"/>
      <c r="J122" s="2"/>
      <c r="K122" s="2"/>
      <c r="L122" s="2"/>
      <c r="M122" s="2"/>
      <c r="N122" s="2"/>
      <c r="O122" s="2"/>
      <c r="P122" s="2"/>
      <c r="Q122" s="2"/>
      <c r="R122" s="2"/>
      <c r="S122" s="2"/>
      <c r="T122" s="2"/>
      <c r="U122" s="2"/>
      <c r="V122" s="2"/>
      <c r="W122" s="2"/>
      <c r="X122" s="2"/>
      <c r="Y122" s="2"/>
    </row>
    <row r="123" spans="1:25" ht="18"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row>
    <row r="124" spans="1:25" ht="18" customHeight="1">
      <c r="A124" s="2"/>
      <c r="B124" s="2" t="s">
        <v>308</v>
      </c>
      <c r="C124" s="2"/>
      <c r="D124" s="2"/>
      <c r="E124" s="2"/>
      <c r="F124" s="2"/>
      <c r="G124" s="2"/>
      <c r="H124" s="2"/>
      <c r="I124" s="2"/>
      <c r="J124" s="2"/>
      <c r="K124" s="2"/>
      <c r="L124" s="2"/>
      <c r="M124" s="2"/>
      <c r="N124" s="2"/>
      <c r="O124" s="2"/>
      <c r="P124" s="2"/>
      <c r="Q124" s="2"/>
      <c r="R124" s="2"/>
      <c r="S124" s="2"/>
      <c r="T124" s="2"/>
      <c r="U124" s="2"/>
      <c r="V124" s="2"/>
      <c r="W124" s="2"/>
      <c r="X124" s="2"/>
      <c r="Y124" s="2"/>
    </row>
    <row r="125" spans="1:25" ht="18"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row>
    <row r="126" spans="1:25" ht="18" customHeight="1">
      <c r="A126" s="2"/>
      <c r="B126" s="2"/>
      <c r="C126" s="2" t="s">
        <v>309</v>
      </c>
      <c r="D126" s="2"/>
      <c r="E126" s="2"/>
      <c r="F126" s="2"/>
      <c r="G126" s="2"/>
      <c r="H126" s="2"/>
      <c r="I126" s="2"/>
      <c r="J126" s="2"/>
      <c r="K126" s="2"/>
      <c r="L126" s="2"/>
      <c r="M126" s="2"/>
      <c r="N126" s="2"/>
      <c r="O126" s="2"/>
      <c r="P126" s="2"/>
      <c r="Q126" s="2"/>
      <c r="R126" s="2"/>
      <c r="S126" s="2"/>
      <c r="T126" s="2"/>
      <c r="U126" s="2"/>
      <c r="V126" s="2"/>
      <c r="W126" s="2"/>
      <c r="X126" s="2"/>
      <c r="Y126" s="2"/>
    </row>
    <row r="127" spans="1:25" ht="18"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row>
    <row r="128" spans="1:25" ht="18" customHeight="1">
      <c r="A128" s="2"/>
      <c r="B128" s="2" t="s">
        <v>306</v>
      </c>
      <c r="C128" s="2"/>
      <c r="D128" s="2"/>
      <c r="E128" s="2"/>
      <c r="F128" s="2"/>
      <c r="G128" s="2"/>
      <c r="H128" s="2"/>
      <c r="I128" s="2"/>
      <c r="J128" s="2"/>
      <c r="K128" s="2"/>
      <c r="L128" s="2"/>
      <c r="M128" s="2"/>
      <c r="N128" s="2"/>
      <c r="O128" s="2"/>
      <c r="P128" s="2"/>
      <c r="Q128" s="2"/>
      <c r="R128" s="2"/>
      <c r="S128" s="2"/>
      <c r="T128" s="2"/>
      <c r="U128" s="2"/>
      <c r="V128" s="2"/>
      <c r="W128" s="2"/>
      <c r="X128" s="2"/>
      <c r="Y128" s="2"/>
    </row>
    <row r="129" spans="1:25" ht="18"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row>
    <row r="130" spans="1:25" ht="18" customHeight="1">
      <c r="A130" s="2"/>
      <c r="B130" s="2"/>
      <c r="C130" s="2" t="s">
        <v>125</v>
      </c>
      <c r="D130" s="2"/>
      <c r="E130" s="2"/>
      <c r="F130" s="2"/>
      <c r="G130" s="2"/>
      <c r="H130" s="2"/>
      <c r="I130" s="2"/>
      <c r="J130" s="2"/>
      <c r="K130" s="2"/>
      <c r="L130" s="2"/>
      <c r="M130" s="2"/>
      <c r="N130" s="2"/>
      <c r="O130" s="2"/>
      <c r="P130" s="2"/>
      <c r="Q130" s="2"/>
      <c r="R130" s="2"/>
      <c r="S130" s="2"/>
      <c r="T130" s="2"/>
      <c r="U130" s="2"/>
      <c r="V130" s="2"/>
      <c r="W130" s="2"/>
      <c r="X130" s="2"/>
      <c r="Y130" s="2"/>
    </row>
    <row r="131" spans="1:25" ht="18" customHeight="1">
      <c r="A131" s="2"/>
      <c r="B131" s="2"/>
      <c r="C131" s="66" t="str">
        <f>"◆"&amp;LEFT(B1,4)&amp;"エントリーデータ（チーム略称）　⇒　"&amp;"◆"&amp;LEFT(B1,4)&amp;"エントリデータ（チーム奈良）※例"</f>
        <v>◆14thエントリーデータ（チーム略称）　⇒　◆14thエントリデータ（チーム奈良）※例</v>
      </c>
      <c r="D131" s="2"/>
      <c r="E131" s="2"/>
      <c r="F131" s="2"/>
      <c r="G131" s="2"/>
      <c r="H131" s="2"/>
      <c r="I131" s="2"/>
      <c r="J131" s="2"/>
      <c r="K131" s="2"/>
      <c r="L131" s="2"/>
      <c r="M131" s="2"/>
      <c r="N131" s="2"/>
      <c r="O131" s="2"/>
      <c r="P131" s="2"/>
      <c r="Q131" s="2"/>
      <c r="R131" s="2"/>
      <c r="S131" s="2"/>
      <c r="T131" s="2"/>
      <c r="U131" s="2"/>
      <c r="V131" s="2"/>
      <c r="W131" s="2"/>
      <c r="X131" s="2"/>
      <c r="Y131" s="2"/>
    </row>
    <row r="132" spans="1:25" ht="18"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row>
    <row r="133" spans="1:25" ht="18" customHeight="1">
      <c r="A133" s="2"/>
      <c r="B133" s="2"/>
      <c r="C133" s="2" t="s">
        <v>177</v>
      </c>
      <c r="D133" s="2"/>
      <c r="E133" s="2"/>
      <c r="F133" s="2"/>
      <c r="G133" s="2"/>
      <c r="H133" s="2"/>
      <c r="I133" s="2"/>
      <c r="J133" s="2"/>
      <c r="K133" s="2"/>
      <c r="L133" s="2"/>
      <c r="M133" s="2"/>
      <c r="N133" s="2"/>
      <c r="O133" s="2"/>
      <c r="P133" s="2"/>
      <c r="Q133" s="2"/>
      <c r="R133" s="2"/>
      <c r="S133" s="2"/>
      <c r="T133" s="2"/>
      <c r="U133" s="2"/>
      <c r="V133" s="2"/>
      <c r="W133" s="2"/>
      <c r="X133" s="2"/>
      <c r="Y133" s="2"/>
    </row>
    <row r="134" spans="1:25" ht="7.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row>
    <row r="135" spans="1:25" ht="18" customHeight="1">
      <c r="A135" s="2"/>
      <c r="B135" s="2"/>
      <c r="C135" s="2"/>
      <c r="D135" s="2" t="s">
        <v>178</v>
      </c>
      <c r="E135" s="2"/>
      <c r="F135" s="2"/>
      <c r="G135" s="2"/>
      <c r="H135" s="2"/>
      <c r="I135" s="2"/>
      <c r="J135" s="2"/>
      <c r="K135" s="2"/>
      <c r="L135" s="2"/>
      <c r="M135" s="2"/>
      <c r="N135" s="2"/>
      <c r="O135" s="2"/>
      <c r="P135" s="2"/>
      <c r="Q135" s="2"/>
      <c r="R135" s="2"/>
      <c r="S135" s="2"/>
      <c r="T135" s="2"/>
      <c r="U135" s="2"/>
      <c r="V135" s="2"/>
      <c r="W135" s="2"/>
      <c r="X135" s="2"/>
      <c r="Y135" s="2"/>
    </row>
    <row r="136" spans="1:25" ht="18" customHeight="1">
      <c r="A136" s="2"/>
      <c r="B136" s="2"/>
      <c r="C136" s="2"/>
      <c r="D136" s="2"/>
      <c r="E136" s="2" t="s">
        <v>340</v>
      </c>
      <c r="F136" s="2"/>
      <c r="G136" s="2"/>
      <c r="H136" s="2"/>
      <c r="I136" s="2"/>
      <c r="J136" s="2"/>
      <c r="K136" s="2"/>
      <c r="L136" s="2"/>
      <c r="M136" s="2"/>
      <c r="N136" s="2"/>
      <c r="O136" s="2"/>
      <c r="P136" s="2"/>
      <c r="Q136" s="2"/>
      <c r="R136" s="2"/>
      <c r="S136" s="2"/>
      <c r="T136" s="2"/>
      <c r="U136" s="2"/>
      <c r="V136" s="2"/>
      <c r="W136" s="2"/>
      <c r="X136" s="2"/>
      <c r="Y136" s="2"/>
    </row>
    <row r="137" spans="1:25" ht="7.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row>
    <row r="138" spans="1:25" ht="18" customHeight="1">
      <c r="A138" s="2"/>
      <c r="B138" s="2"/>
      <c r="C138" s="2"/>
      <c r="D138" s="2" t="s">
        <v>345</v>
      </c>
      <c r="E138" s="2"/>
      <c r="F138" s="2"/>
      <c r="G138" s="2"/>
      <c r="H138" s="2"/>
      <c r="I138" s="2"/>
      <c r="J138" s="2"/>
      <c r="K138" s="2"/>
      <c r="L138" s="2"/>
      <c r="M138" s="2"/>
      <c r="N138" s="2"/>
      <c r="O138" s="2"/>
      <c r="P138" s="2"/>
      <c r="Q138" s="2"/>
      <c r="R138" s="2"/>
      <c r="S138" s="2"/>
      <c r="T138" s="2"/>
      <c r="U138" s="2"/>
      <c r="V138" s="2"/>
      <c r="W138" s="2"/>
      <c r="X138" s="2"/>
      <c r="Y138" s="2"/>
    </row>
    <row r="139" spans="1:25" ht="18"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row>
    <row r="140" spans="1:25" ht="18"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row>
    <row r="141" spans="1:25" ht="18"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row>
    <row r="142" spans="1:25" ht="18" customHeight="1">
      <c r="A142" s="2"/>
      <c r="B142" s="2"/>
      <c r="C142" s="2" t="s">
        <v>126</v>
      </c>
      <c r="D142" s="2"/>
      <c r="E142" s="2"/>
      <c r="F142" s="2"/>
      <c r="G142" s="2"/>
      <c r="H142" s="2"/>
      <c r="I142" s="2"/>
      <c r="J142" s="2"/>
      <c r="K142" s="2"/>
      <c r="L142" s="2"/>
      <c r="M142" s="2"/>
      <c r="N142" s="2"/>
      <c r="O142" s="2"/>
      <c r="P142" s="2"/>
      <c r="Q142" s="2"/>
      <c r="R142" s="2"/>
      <c r="S142" s="2"/>
      <c r="T142" s="2"/>
      <c r="U142" s="2"/>
      <c r="V142" s="2"/>
      <c r="W142" s="2"/>
      <c r="X142" s="2"/>
      <c r="Y142" s="2"/>
    </row>
    <row r="143" spans="1:25" ht="7.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row>
    <row r="144" spans="1:25" ht="18" customHeight="1">
      <c r="A144" s="2"/>
      <c r="B144" s="2"/>
      <c r="C144" s="2"/>
      <c r="D144" s="2" t="s">
        <v>179</v>
      </c>
      <c r="E144" s="2"/>
      <c r="F144" s="2"/>
      <c r="G144" s="2"/>
      <c r="H144" s="2"/>
      <c r="I144" s="2"/>
      <c r="J144" s="2"/>
      <c r="K144" s="2"/>
      <c r="L144" s="2"/>
      <c r="M144" s="2"/>
      <c r="N144" s="2"/>
      <c r="O144" s="2"/>
      <c r="P144" s="2"/>
      <c r="Q144" s="2"/>
      <c r="R144" s="2"/>
      <c r="S144" s="2"/>
      <c r="T144" s="2"/>
      <c r="U144" s="2"/>
      <c r="V144" s="2"/>
      <c r="W144" s="2"/>
      <c r="X144" s="2"/>
      <c r="Y144" s="2"/>
    </row>
    <row r="145" spans="1:25" ht="7.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row>
    <row r="146" spans="1:25" ht="18" customHeight="1">
      <c r="A146" s="2"/>
      <c r="B146" s="2"/>
      <c r="C146" s="2"/>
      <c r="D146" s="2"/>
      <c r="E146" s="2"/>
      <c r="F146" s="2"/>
      <c r="G146" s="2"/>
      <c r="H146" s="2"/>
      <c r="I146" s="2"/>
      <c r="J146" s="2"/>
      <c r="K146" s="2"/>
      <c r="L146" s="2" t="s">
        <v>188</v>
      </c>
      <c r="M146" s="2"/>
      <c r="N146" s="2"/>
      <c r="O146" s="2"/>
      <c r="P146" s="2"/>
      <c r="Q146" s="2"/>
      <c r="R146" s="2"/>
      <c r="S146" s="2"/>
      <c r="T146" s="2" t="s">
        <v>189</v>
      </c>
      <c r="U146" s="2"/>
      <c r="V146" s="2"/>
      <c r="W146" s="2"/>
      <c r="X146" s="2"/>
      <c r="Y146" s="2"/>
    </row>
    <row r="147" spans="1:25" ht="18"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row>
    <row r="148" spans="1:25" ht="18" customHeight="1">
      <c r="A148" s="2"/>
      <c r="B148" s="2"/>
      <c r="C148" s="2"/>
      <c r="D148" s="3" t="s">
        <v>128</v>
      </c>
      <c r="E148" s="2"/>
      <c r="F148" s="2"/>
      <c r="G148" s="2"/>
      <c r="H148" s="2"/>
      <c r="I148" s="2"/>
      <c r="J148" s="2"/>
      <c r="K148" s="2"/>
      <c r="L148" s="2"/>
      <c r="M148" s="2"/>
      <c r="N148" s="2"/>
      <c r="O148" s="2"/>
      <c r="P148" s="2"/>
      <c r="Q148" s="2"/>
      <c r="R148" s="2"/>
      <c r="S148" s="2"/>
      <c r="T148" s="2"/>
      <c r="U148" s="2"/>
      <c r="V148" s="2"/>
      <c r="W148" s="2"/>
      <c r="X148" s="2"/>
      <c r="Y148" s="2"/>
    </row>
  </sheetData>
  <sheetProtection algorithmName="SHA-512" hashValue="xQuk9NM5DFQ164Gu/RKgT8R38Dg2omyFVNYwywlynDsrIculQ0HU0JKHDU8vtU36vzBIS/4ig3neRSvQQZmdxw==" saltValue="iuV2M5G32X+dWZ2yTUcrig==" spinCount="100000" sheet="1" objects="1" scenarios="1"/>
  <mergeCells count="66">
    <mergeCell ref="H22:V22"/>
    <mergeCell ref="C26:H26"/>
    <mergeCell ref="C17:G17"/>
    <mergeCell ref="C16:G16"/>
    <mergeCell ref="H16:V16"/>
    <mergeCell ref="H17:V17"/>
    <mergeCell ref="H19:V19"/>
    <mergeCell ref="C21:G21"/>
    <mergeCell ref="C20:G20"/>
    <mergeCell ref="H20:V20"/>
    <mergeCell ref="C18:G18"/>
    <mergeCell ref="H18:V18"/>
    <mergeCell ref="B1:R2"/>
    <mergeCell ref="S1:X2"/>
    <mergeCell ref="C56:F58"/>
    <mergeCell ref="G56:I58"/>
    <mergeCell ref="J58:U58"/>
    <mergeCell ref="C29:H29"/>
    <mergeCell ref="D40:S40"/>
    <mergeCell ref="C19:G19"/>
    <mergeCell ref="C47:F47"/>
    <mergeCell ref="C22:G22"/>
    <mergeCell ref="C50:F50"/>
    <mergeCell ref="C49:F49"/>
    <mergeCell ref="C48:F48"/>
    <mergeCell ref="G48:U51"/>
    <mergeCell ref="G52:U52"/>
    <mergeCell ref="C52:F52"/>
    <mergeCell ref="C51:F51"/>
    <mergeCell ref="H21:V21"/>
    <mergeCell ref="G53:U53"/>
    <mergeCell ref="B96:E98"/>
    <mergeCell ref="B99:E100"/>
    <mergeCell ref="F99:J100"/>
    <mergeCell ref="G75:U75"/>
    <mergeCell ref="G76:U76"/>
    <mergeCell ref="G77:U77"/>
    <mergeCell ref="C53:F53"/>
    <mergeCell ref="J56:U57"/>
    <mergeCell ref="C77:F77"/>
    <mergeCell ref="C76:F76"/>
    <mergeCell ref="C75:F75"/>
    <mergeCell ref="G55:U55"/>
    <mergeCell ref="G54:U54"/>
    <mergeCell ref="C54:F54"/>
    <mergeCell ref="C55:F55"/>
    <mergeCell ref="C74:F74"/>
    <mergeCell ref="C73:F73"/>
    <mergeCell ref="G73:U73"/>
    <mergeCell ref="G74:U74"/>
    <mergeCell ref="B105:E105"/>
    <mergeCell ref="F105:J105"/>
    <mergeCell ref="G47:U47"/>
    <mergeCell ref="B103:E103"/>
    <mergeCell ref="F103:J103"/>
    <mergeCell ref="B104:E104"/>
    <mergeCell ref="F104:J104"/>
    <mergeCell ref="B101:E101"/>
    <mergeCell ref="B102:E102"/>
    <mergeCell ref="F101:J101"/>
    <mergeCell ref="F102:J102"/>
    <mergeCell ref="G78:U79"/>
    <mergeCell ref="C78:F79"/>
    <mergeCell ref="C80:F80"/>
    <mergeCell ref="G80:U80"/>
    <mergeCell ref="F96:J98"/>
  </mergeCells>
  <phoneticPr fontId="2"/>
  <pageMargins left="0.39370078740157483" right="0.39370078740157483" top="0.39370078740157483" bottom="0.39370078740157483" header="0.51181102362204722" footer="0.51181102362204722"/>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BV42"/>
  <sheetViews>
    <sheetView tabSelected="1" zoomScaleNormal="100" workbookViewId="0">
      <selection activeCell="N4" sqref="N4:U4"/>
    </sheetView>
  </sheetViews>
  <sheetFormatPr defaultColWidth="4.375" defaultRowHeight="13.5"/>
  <cols>
    <col min="1" max="28" width="4.375" style="1"/>
    <col min="29" max="29" width="6.75" style="1" bestFit="1" customWidth="1"/>
    <col min="30" max="41" width="4.375" style="1"/>
    <col min="42" max="44" width="5.5" style="1" bestFit="1" customWidth="1"/>
    <col min="45" max="46" width="4.375" style="1"/>
    <col min="47" max="47" width="8.625" style="1" hidden="1" customWidth="1"/>
    <col min="48" max="48" width="12.625" style="1" hidden="1" customWidth="1"/>
    <col min="49" max="49" width="8.5" style="1" hidden="1" customWidth="1"/>
    <col min="50" max="50" width="14.75" style="1" hidden="1" customWidth="1"/>
    <col min="51" max="52" width="11" style="1" hidden="1" customWidth="1"/>
    <col min="53" max="53" width="12.375" style="1" hidden="1" customWidth="1"/>
    <col min="54" max="54" width="5.25" style="1" hidden="1" customWidth="1"/>
    <col min="55" max="56" width="9" style="1" hidden="1" customWidth="1"/>
    <col min="57" max="57" width="5.875" style="1" hidden="1" customWidth="1"/>
    <col min="58" max="60" width="3.375" style="1" hidden="1" customWidth="1"/>
    <col min="61" max="62" width="7.125" style="1" hidden="1" customWidth="1"/>
    <col min="63" max="63" width="3.375" style="1" hidden="1" customWidth="1"/>
    <col min="64" max="69" width="7.125" style="1" hidden="1" customWidth="1"/>
    <col min="70" max="70" width="3.375" style="1" hidden="1" customWidth="1"/>
    <col min="71" max="72" width="5.25" style="1" hidden="1" customWidth="1"/>
    <col min="73" max="73" width="4.625" style="1" hidden="1" customWidth="1"/>
    <col min="74" max="74" width="5.25" style="1" hidden="1" customWidth="1"/>
    <col min="75" max="16384" width="4.375" style="1"/>
  </cols>
  <sheetData>
    <row r="1" spans="1:74">
      <c r="A1" s="2"/>
      <c r="B1" s="2"/>
      <c r="C1" s="2"/>
      <c r="D1" s="2"/>
      <c r="E1" s="2"/>
      <c r="F1" s="2"/>
      <c r="G1" s="2"/>
      <c r="H1" s="2"/>
      <c r="I1" s="2"/>
      <c r="J1" s="2"/>
      <c r="K1" s="2"/>
      <c r="L1" s="2"/>
      <c r="M1" s="2"/>
      <c r="N1" s="2"/>
      <c r="O1" s="2"/>
      <c r="P1" s="2"/>
      <c r="Q1" s="2"/>
      <c r="R1" s="2"/>
      <c r="S1" s="2"/>
      <c r="T1" s="2"/>
      <c r="U1" s="2"/>
      <c r="V1" s="2"/>
    </row>
    <row r="2" spans="1:74" ht="24" customHeight="1">
      <c r="A2" s="2"/>
      <c r="B2" s="2"/>
      <c r="C2" s="119" t="str">
        <f>"①大会申込書　「"&amp;入力方法!B1&amp;"」"</f>
        <v>①大会申込書　「14th NARA MASTERS SWIM MEET2025」</v>
      </c>
      <c r="D2" s="119"/>
      <c r="E2" s="119"/>
      <c r="F2" s="119"/>
      <c r="G2" s="119"/>
      <c r="H2" s="119"/>
      <c r="I2" s="119"/>
      <c r="J2" s="119"/>
      <c r="K2" s="119"/>
      <c r="L2" s="119"/>
      <c r="M2" s="119"/>
      <c r="N2" s="119"/>
      <c r="O2" s="119"/>
      <c r="P2" s="119"/>
      <c r="Q2" s="119"/>
      <c r="R2" s="119"/>
      <c r="S2" s="119"/>
      <c r="T2" s="2"/>
      <c r="U2" s="2"/>
      <c r="V2" s="2"/>
    </row>
    <row r="3" spans="1:74" ht="15.75" customHeight="1">
      <c r="A3" s="2"/>
      <c r="B3" s="2"/>
      <c r="C3" s="2"/>
      <c r="D3" s="2"/>
      <c r="E3" s="2"/>
      <c r="F3" s="2"/>
      <c r="G3" s="2"/>
      <c r="H3" s="2"/>
      <c r="I3" s="2"/>
      <c r="J3" s="2"/>
      <c r="K3" s="2"/>
      <c r="L3" s="2"/>
      <c r="M3" s="2"/>
      <c r="N3" s="2"/>
      <c r="O3" s="2"/>
      <c r="P3" s="2"/>
      <c r="Q3" s="2"/>
      <c r="R3" s="2"/>
      <c r="S3" s="2"/>
      <c r="T3" s="2"/>
      <c r="U3" s="2"/>
      <c r="V3" s="2"/>
      <c r="BO3" s="1" t="s">
        <v>385</v>
      </c>
    </row>
    <row r="4" spans="1:74" ht="27" customHeight="1">
      <c r="A4" s="2"/>
      <c r="B4" s="120" t="s">
        <v>4</v>
      </c>
      <c r="C4" s="121"/>
      <c r="D4" s="121"/>
      <c r="E4" s="254" t="s">
        <v>153</v>
      </c>
      <c r="F4" s="255"/>
      <c r="G4" s="255"/>
      <c r="H4" s="255"/>
      <c r="I4" s="255"/>
      <c r="J4" s="255"/>
      <c r="K4" s="255"/>
      <c r="L4" s="255"/>
      <c r="M4" s="256"/>
      <c r="N4" s="122"/>
      <c r="O4" s="123"/>
      <c r="P4" s="123"/>
      <c r="Q4" s="123"/>
      <c r="R4" s="123"/>
      <c r="S4" s="123"/>
      <c r="T4" s="123"/>
      <c r="U4" s="124"/>
      <c r="V4" s="2"/>
      <c r="X4" s="36"/>
      <c r="AU4" s="1" t="s">
        <v>352</v>
      </c>
      <c r="AV4" s="1" t="s">
        <v>353</v>
      </c>
      <c r="AW4" s="1" t="s">
        <v>354</v>
      </c>
      <c r="AX4" s="1" t="s">
        <v>355</v>
      </c>
      <c r="AY4" s="1" t="s">
        <v>356</v>
      </c>
      <c r="AZ4" s="1" t="s">
        <v>359</v>
      </c>
      <c r="BA4" s="1" t="s">
        <v>358</v>
      </c>
      <c r="BB4" s="1" t="s">
        <v>360</v>
      </c>
      <c r="BC4" s="1" t="s">
        <v>361</v>
      </c>
      <c r="BD4" s="1" t="s">
        <v>357</v>
      </c>
      <c r="BE4" s="1" t="s">
        <v>362</v>
      </c>
      <c r="BF4" s="1" t="s">
        <v>363</v>
      </c>
      <c r="BG4" s="1" t="s">
        <v>364</v>
      </c>
      <c r="BH4" s="1" t="s">
        <v>365</v>
      </c>
      <c r="BI4" s="1" t="s">
        <v>366</v>
      </c>
      <c r="BJ4" s="1" t="s">
        <v>367</v>
      </c>
      <c r="BK4" s="1" t="s">
        <v>365</v>
      </c>
      <c r="BL4" s="1" t="s">
        <v>368</v>
      </c>
      <c r="BM4" s="1" t="s">
        <v>369</v>
      </c>
      <c r="BN4" s="1" t="s">
        <v>370</v>
      </c>
      <c r="BO4" s="1" t="s">
        <v>384</v>
      </c>
      <c r="BP4" s="1" t="s">
        <v>373</v>
      </c>
      <c r="BQ4" s="1" t="s">
        <v>374</v>
      </c>
      <c r="BR4" s="1" t="s">
        <v>365</v>
      </c>
      <c r="BS4" s="1" t="s">
        <v>371</v>
      </c>
      <c r="BT4" s="1" t="s">
        <v>372</v>
      </c>
      <c r="BU4" s="1" t="s">
        <v>386</v>
      </c>
      <c r="BV4" s="1" t="s">
        <v>387</v>
      </c>
    </row>
    <row r="5" spans="1:74" ht="27" customHeight="1">
      <c r="A5" s="2"/>
      <c r="B5" s="97" t="s">
        <v>5</v>
      </c>
      <c r="C5" s="98"/>
      <c r="D5" s="98"/>
      <c r="E5" s="257" t="s">
        <v>154</v>
      </c>
      <c r="F5" s="258"/>
      <c r="G5" s="258"/>
      <c r="H5" s="258"/>
      <c r="I5" s="258"/>
      <c r="J5" s="258"/>
      <c r="K5" s="258"/>
      <c r="L5" s="258"/>
      <c r="M5" s="259"/>
      <c r="N5" s="100"/>
      <c r="O5" s="101"/>
      <c r="P5" s="101"/>
      <c r="Q5" s="101"/>
      <c r="R5" s="101"/>
      <c r="S5" s="101"/>
      <c r="T5" s="101"/>
      <c r="U5" s="102"/>
      <c r="V5" s="2"/>
      <c r="X5" s="12" t="s">
        <v>299</v>
      </c>
      <c r="AU5" s="1">
        <f>N4</f>
        <v>0</v>
      </c>
      <c r="AV5" s="1">
        <f>N5</f>
        <v>0</v>
      </c>
      <c r="AW5" s="1" t="e">
        <f>VALUE(N7&amp;O7&amp;Q7&amp;R7&amp;S7&amp;T7)</f>
        <v>#VALUE!</v>
      </c>
      <c r="AX5" s="1">
        <f>N8</f>
        <v>0</v>
      </c>
      <c r="AY5" s="1">
        <f>N9</f>
        <v>0</v>
      </c>
      <c r="AZ5" s="1" t="str">
        <f>ASC(G13)</f>
        <v/>
      </c>
      <c r="BA5" s="1">
        <f>F14</f>
        <v>0</v>
      </c>
      <c r="BB5" s="1">
        <f>F15</f>
        <v>0</v>
      </c>
      <c r="BC5" s="1">
        <f>F17</f>
        <v>0</v>
      </c>
      <c r="BD5" s="1">
        <f>F12</f>
        <v>0</v>
      </c>
      <c r="BE5" s="1">
        <f>F18</f>
        <v>0</v>
      </c>
      <c r="BF5" s="1">
        <f>B23</f>
        <v>0</v>
      </c>
      <c r="BG5" s="1">
        <f>D23</f>
        <v>0</v>
      </c>
      <c r="BH5" s="1">
        <f>F23</f>
        <v>0</v>
      </c>
      <c r="BI5" s="1">
        <f>H23</f>
        <v>0</v>
      </c>
      <c r="BJ5" s="1">
        <f>J23</f>
        <v>0</v>
      </c>
      <c r="BK5" s="1">
        <f>L23</f>
        <v>0</v>
      </c>
      <c r="BL5" s="1">
        <f>N23</f>
        <v>0</v>
      </c>
      <c r="BM5" s="1">
        <f>P23</f>
        <v>0</v>
      </c>
      <c r="BN5" s="1">
        <f>R23</f>
        <v>0</v>
      </c>
      <c r="BO5" s="1">
        <v>1</v>
      </c>
      <c r="BP5" s="1">
        <f>J28</f>
        <v>0</v>
      </c>
      <c r="BQ5" s="1">
        <f>J29</f>
        <v>0</v>
      </c>
      <c r="BR5" s="1">
        <f>T23</f>
        <v>0</v>
      </c>
      <c r="BS5" s="1">
        <f>P26</f>
        <v>0</v>
      </c>
      <c r="BT5" s="1">
        <f>P27</f>
        <v>0</v>
      </c>
      <c r="BU5" s="1">
        <f>P28</f>
        <v>0</v>
      </c>
      <c r="BV5" s="1">
        <f>P29</f>
        <v>0</v>
      </c>
    </row>
    <row r="6" spans="1:74" ht="27" customHeight="1">
      <c r="A6" s="2"/>
      <c r="B6" s="97" t="s">
        <v>390</v>
      </c>
      <c r="C6" s="98"/>
      <c r="D6" s="99"/>
      <c r="E6" s="257" t="s">
        <v>391</v>
      </c>
      <c r="F6" s="258"/>
      <c r="G6" s="258"/>
      <c r="H6" s="258"/>
      <c r="I6" s="258"/>
      <c r="J6" s="258"/>
      <c r="K6" s="258"/>
      <c r="L6" s="258"/>
      <c r="M6" s="259"/>
      <c r="N6" s="100"/>
      <c r="O6" s="101"/>
      <c r="P6" s="101"/>
      <c r="Q6" s="101"/>
      <c r="R6" s="101"/>
      <c r="S6" s="101"/>
      <c r="T6" s="101"/>
      <c r="U6" s="102"/>
      <c r="V6" s="2"/>
      <c r="X6" s="12"/>
    </row>
    <row r="7" spans="1:74" ht="27" customHeight="1">
      <c r="A7" s="2"/>
      <c r="B7" s="97" t="s">
        <v>155</v>
      </c>
      <c r="C7" s="98"/>
      <c r="D7" s="99"/>
      <c r="E7" s="257" t="s">
        <v>156</v>
      </c>
      <c r="F7" s="258"/>
      <c r="G7" s="258"/>
      <c r="H7" s="258"/>
      <c r="I7" s="258"/>
      <c r="J7" s="258"/>
      <c r="K7" s="258"/>
      <c r="L7" s="258"/>
      <c r="M7" s="259"/>
      <c r="N7" s="42"/>
      <c r="O7" s="43"/>
      <c r="P7" s="34" t="s">
        <v>157</v>
      </c>
      <c r="Q7" s="43"/>
      <c r="R7" s="43"/>
      <c r="S7" s="43"/>
      <c r="T7" s="44"/>
      <c r="U7" s="35"/>
      <c r="V7" s="2"/>
    </row>
    <row r="8" spans="1:74" ht="27" customHeight="1">
      <c r="A8" s="2"/>
      <c r="B8" s="97" t="s">
        <v>7</v>
      </c>
      <c r="C8" s="98"/>
      <c r="D8" s="98"/>
      <c r="E8" s="257" t="s">
        <v>158</v>
      </c>
      <c r="F8" s="258"/>
      <c r="G8" s="258"/>
      <c r="H8" s="258"/>
      <c r="I8" s="258"/>
      <c r="J8" s="258"/>
      <c r="K8" s="258"/>
      <c r="L8" s="258"/>
      <c r="M8" s="259"/>
      <c r="N8" s="131"/>
      <c r="O8" s="132"/>
      <c r="P8" s="132"/>
      <c r="Q8" s="132"/>
      <c r="R8" s="132"/>
      <c r="S8" s="132"/>
      <c r="T8" s="132"/>
      <c r="U8" s="133"/>
      <c r="V8" s="2"/>
    </row>
    <row r="9" spans="1:74" ht="27" customHeight="1">
      <c r="A9" s="2"/>
      <c r="B9" s="134" t="s">
        <v>8</v>
      </c>
      <c r="C9" s="135"/>
      <c r="D9" s="135"/>
      <c r="E9" s="260" t="s">
        <v>395</v>
      </c>
      <c r="F9" s="261"/>
      <c r="G9" s="261"/>
      <c r="H9" s="261"/>
      <c r="I9" s="261"/>
      <c r="J9" s="261"/>
      <c r="K9" s="261"/>
      <c r="L9" s="261"/>
      <c r="M9" s="261"/>
      <c r="N9" s="111"/>
      <c r="O9" s="112"/>
      <c r="P9" s="112"/>
      <c r="Q9" s="112"/>
      <c r="R9" s="112"/>
      <c r="S9" s="112"/>
      <c r="T9" s="112"/>
      <c r="U9" s="113"/>
      <c r="V9" s="2"/>
    </row>
    <row r="10" spans="1:74" ht="27" customHeight="1">
      <c r="A10" s="2"/>
      <c r="B10" s="2"/>
      <c r="C10" s="2"/>
      <c r="D10" s="2"/>
      <c r="E10" s="2"/>
      <c r="F10" s="2"/>
      <c r="G10" s="2"/>
      <c r="H10" s="2"/>
      <c r="I10" s="2"/>
      <c r="J10" s="2"/>
      <c r="K10" s="2"/>
      <c r="L10" s="2"/>
      <c r="M10" s="2"/>
      <c r="N10" s="2"/>
      <c r="O10" s="2"/>
      <c r="P10" s="2"/>
      <c r="Q10" s="2"/>
      <c r="R10" s="2"/>
      <c r="S10" s="2"/>
      <c r="T10" s="2"/>
      <c r="U10" s="2"/>
      <c r="V10" s="2"/>
    </row>
    <row r="11" spans="1:74" ht="7.5" customHeight="1">
      <c r="A11" s="2"/>
      <c r="B11" s="2"/>
      <c r="C11" s="2"/>
      <c r="D11" s="2"/>
      <c r="E11" s="2"/>
      <c r="F11" s="2"/>
      <c r="G11" s="2"/>
      <c r="H11" s="2"/>
      <c r="I11" s="2"/>
      <c r="J11" s="2"/>
      <c r="K11" s="2"/>
      <c r="L11" s="2"/>
      <c r="M11" s="2"/>
      <c r="N11" s="2"/>
      <c r="O11" s="2"/>
      <c r="P11" s="2"/>
      <c r="Q11" s="2"/>
      <c r="R11" s="2"/>
      <c r="S11" s="2"/>
      <c r="T11" s="2"/>
      <c r="U11" s="2"/>
      <c r="V11" s="2"/>
    </row>
    <row r="12" spans="1:74" ht="25.5" customHeight="1">
      <c r="A12" s="2"/>
      <c r="B12" s="106" t="s">
        <v>9</v>
      </c>
      <c r="C12" s="107"/>
      <c r="D12" s="107"/>
      <c r="E12" s="108"/>
      <c r="F12" s="109"/>
      <c r="G12" s="109"/>
      <c r="H12" s="109"/>
      <c r="I12" s="109"/>
      <c r="J12" s="109"/>
      <c r="K12" s="109"/>
      <c r="L12" s="109"/>
      <c r="M12" s="109"/>
      <c r="N12" s="109"/>
      <c r="O12" s="109"/>
      <c r="P12" s="109"/>
      <c r="Q12" s="109"/>
      <c r="R12" s="109"/>
      <c r="S12" s="109"/>
      <c r="T12" s="109"/>
      <c r="U12" s="110"/>
      <c r="V12" s="2"/>
    </row>
    <row r="13" spans="1:74" ht="25.5" customHeight="1">
      <c r="A13" s="2"/>
      <c r="B13" s="114" t="s">
        <v>11</v>
      </c>
      <c r="C13" s="115"/>
      <c r="D13" s="115"/>
      <c r="E13" s="116"/>
      <c r="F13" s="33" t="s">
        <v>45</v>
      </c>
      <c r="G13" s="103"/>
      <c r="H13" s="103"/>
      <c r="I13" s="103"/>
      <c r="J13" s="104"/>
      <c r="K13" s="104"/>
      <c r="L13" s="104"/>
      <c r="M13" s="104"/>
      <c r="N13" s="104"/>
      <c r="O13" s="104"/>
      <c r="P13" s="104"/>
      <c r="Q13" s="104"/>
      <c r="R13" s="104"/>
      <c r="S13" s="104"/>
      <c r="T13" s="104"/>
      <c r="U13" s="105"/>
      <c r="V13" s="2"/>
    </row>
    <row r="14" spans="1:74" ht="25.5" customHeight="1">
      <c r="A14" s="2"/>
      <c r="B14" s="114"/>
      <c r="C14" s="115"/>
      <c r="D14" s="115"/>
      <c r="E14" s="116"/>
      <c r="F14" s="117"/>
      <c r="G14" s="117"/>
      <c r="H14" s="117"/>
      <c r="I14" s="117"/>
      <c r="J14" s="117"/>
      <c r="K14" s="117"/>
      <c r="L14" s="117"/>
      <c r="M14" s="117"/>
      <c r="N14" s="117"/>
      <c r="O14" s="117"/>
      <c r="P14" s="117"/>
      <c r="Q14" s="117"/>
      <c r="R14" s="117"/>
      <c r="S14" s="117"/>
      <c r="T14" s="117"/>
      <c r="U14" s="118"/>
      <c r="V14" s="2"/>
    </row>
    <row r="15" spans="1:74" ht="25.5" customHeight="1">
      <c r="A15" s="2"/>
      <c r="B15" s="114" t="s">
        <v>49</v>
      </c>
      <c r="C15" s="115"/>
      <c r="D15" s="115"/>
      <c r="E15" s="116"/>
      <c r="F15" s="101"/>
      <c r="G15" s="101"/>
      <c r="H15" s="101"/>
      <c r="I15" s="101"/>
      <c r="J15" s="101"/>
      <c r="K15" s="101"/>
      <c r="L15" s="101"/>
      <c r="M15" s="101"/>
      <c r="N15" s="101"/>
      <c r="O15" s="101"/>
      <c r="P15" s="101"/>
      <c r="Q15" s="101"/>
      <c r="R15" s="101"/>
      <c r="S15" s="101"/>
      <c r="T15" s="101"/>
      <c r="U15" s="102"/>
      <c r="V15" s="2"/>
    </row>
    <row r="16" spans="1:74" ht="25.5" customHeight="1">
      <c r="A16" s="2"/>
      <c r="B16" s="114" t="s">
        <v>50</v>
      </c>
      <c r="C16" s="115"/>
      <c r="D16" s="115"/>
      <c r="E16" s="116"/>
      <c r="F16" s="101"/>
      <c r="G16" s="101"/>
      <c r="H16" s="101"/>
      <c r="I16" s="101"/>
      <c r="J16" s="101"/>
      <c r="K16" s="101"/>
      <c r="L16" s="101"/>
      <c r="M16" s="101"/>
      <c r="N16" s="101"/>
      <c r="O16" s="101"/>
      <c r="P16" s="101"/>
      <c r="Q16" s="101"/>
      <c r="R16" s="101"/>
      <c r="S16" s="101"/>
      <c r="T16" s="101"/>
      <c r="U16" s="102"/>
      <c r="V16" s="2"/>
    </row>
    <row r="17" spans="1:29" ht="25.5" customHeight="1">
      <c r="A17" s="2"/>
      <c r="B17" s="114" t="s">
        <v>10</v>
      </c>
      <c r="C17" s="115"/>
      <c r="D17" s="115"/>
      <c r="E17" s="116"/>
      <c r="F17" s="101"/>
      <c r="G17" s="101"/>
      <c r="H17" s="101"/>
      <c r="I17" s="101"/>
      <c r="J17" s="101"/>
      <c r="K17" s="101"/>
      <c r="L17" s="101"/>
      <c r="M17" s="101"/>
      <c r="N17" s="101"/>
      <c r="O17" s="101"/>
      <c r="P17" s="101"/>
      <c r="Q17" s="101"/>
      <c r="R17" s="101"/>
      <c r="S17" s="101"/>
      <c r="T17" s="101"/>
      <c r="U17" s="102"/>
      <c r="V17" s="2"/>
    </row>
    <row r="18" spans="1:29" ht="25.5" customHeight="1">
      <c r="A18" s="2"/>
      <c r="B18" s="128" t="s">
        <v>44</v>
      </c>
      <c r="C18" s="129"/>
      <c r="D18" s="129"/>
      <c r="E18" s="130"/>
      <c r="F18" s="125"/>
      <c r="G18" s="126"/>
      <c r="H18" s="126"/>
      <c r="I18" s="126"/>
      <c r="J18" s="126"/>
      <c r="K18" s="126"/>
      <c r="L18" s="126"/>
      <c r="M18" s="126"/>
      <c r="N18" s="126"/>
      <c r="O18" s="126"/>
      <c r="P18" s="126"/>
      <c r="Q18" s="126"/>
      <c r="R18" s="126"/>
      <c r="S18" s="126"/>
      <c r="T18" s="126"/>
      <c r="U18" s="127"/>
      <c r="V18" s="2"/>
      <c r="X18" s="36" t="s">
        <v>388</v>
      </c>
    </row>
    <row r="19" spans="1:29" ht="7.5" customHeight="1">
      <c r="A19" s="2"/>
      <c r="B19" s="2"/>
      <c r="C19" s="2"/>
      <c r="D19" s="2"/>
      <c r="E19" s="2"/>
      <c r="F19" s="2"/>
      <c r="G19" s="2"/>
      <c r="H19" s="2"/>
      <c r="I19" s="2"/>
      <c r="J19" s="2"/>
      <c r="K19" s="2"/>
      <c r="L19" s="2"/>
      <c r="M19" s="2"/>
      <c r="N19" s="2"/>
      <c r="O19" s="2"/>
      <c r="P19" s="2"/>
      <c r="Q19" s="2"/>
      <c r="R19" s="2"/>
      <c r="S19" s="2"/>
      <c r="T19" s="2"/>
      <c r="U19" s="2"/>
      <c r="V19" s="2"/>
    </row>
    <row r="20" spans="1:29" ht="15.75" customHeight="1">
      <c r="A20" s="2"/>
      <c r="B20" s="3" t="s">
        <v>15</v>
      </c>
      <c r="C20" s="2"/>
      <c r="D20" s="2"/>
      <c r="E20" s="2"/>
      <c r="F20" s="2"/>
      <c r="G20" s="2"/>
      <c r="H20" s="2"/>
      <c r="I20" s="2"/>
      <c r="J20" s="2"/>
      <c r="K20" s="2"/>
      <c r="L20" s="2"/>
      <c r="M20" s="2"/>
      <c r="N20" s="2"/>
      <c r="O20" s="2"/>
      <c r="P20" s="2"/>
      <c r="Q20" s="2"/>
      <c r="R20" s="2"/>
      <c r="S20" s="2"/>
      <c r="T20" s="2"/>
      <c r="U20" s="2"/>
      <c r="V20" s="2"/>
    </row>
    <row r="21" spans="1:29" ht="15.75" customHeight="1">
      <c r="A21" s="2"/>
      <c r="B21" s="140" t="s">
        <v>16</v>
      </c>
      <c r="C21" s="141"/>
      <c r="D21" s="141"/>
      <c r="E21" s="141"/>
      <c r="F21" s="141"/>
      <c r="G21" s="142"/>
      <c r="H21" s="140" t="s">
        <v>19</v>
      </c>
      <c r="I21" s="141"/>
      <c r="J21" s="141"/>
      <c r="K21" s="141"/>
      <c r="L21" s="141"/>
      <c r="M21" s="142"/>
      <c r="N21" s="140" t="s">
        <v>21</v>
      </c>
      <c r="O21" s="141"/>
      <c r="P21" s="141"/>
      <c r="Q21" s="141"/>
      <c r="R21" s="141"/>
      <c r="S21" s="141"/>
      <c r="T21" s="141"/>
      <c r="U21" s="145"/>
      <c r="V21" s="2"/>
    </row>
    <row r="22" spans="1:29" ht="15.75" customHeight="1">
      <c r="A22" s="2"/>
      <c r="B22" s="144" t="s">
        <v>17</v>
      </c>
      <c r="C22" s="136"/>
      <c r="D22" s="136" t="s">
        <v>18</v>
      </c>
      <c r="E22" s="136"/>
      <c r="F22" s="136" t="s">
        <v>13</v>
      </c>
      <c r="G22" s="143"/>
      <c r="H22" s="144" t="s">
        <v>17</v>
      </c>
      <c r="I22" s="136"/>
      <c r="J22" s="136" t="s">
        <v>18</v>
      </c>
      <c r="K22" s="136"/>
      <c r="L22" s="136" t="s">
        <v>13</v>
      </c>
      <c r="M22" s="143"/>
      <c r="N22" s="144" t="s">
        <v>17</v>
      </c>
      <c r="O22" s="136"/>
      <c r="P22" s="136" t="s">
        <v>18</v>
      </c>
      <c r="Q22" s="136"/>
      <c r="R22" s="136" t="s">
        <v>22</v>
      </c>
      <c r="S22" s="136"/>
      <c r="T22" s="136" t="s">
        <v>13</v>
      </c>
      <c r="U22" s="139"/>
      <c r="V22" s="2"/>
    </row>
    <row r="23" spans="1:29" ht="33.75" customHeight="1">
      <c r="A23" s="2"/>
      <c r="B23" s="137">
        <f>COUNTIF(②個人種目!$G$8:$G$107,"男")</f>
        <v>0</v>
      </c>
      <c r="C23" s="138"/>
      <c r="D23" s="138">
        <f>COUNTIF(②個人種目!$G$8:$G$107,"女")</f>
        <v>0</v>
      </c>
      <c r="E23" s="138"/>
      <c r="F23" s="138">
        <f>B23+D23</f>
        <v>0</v>
      </c>
      <c r="G23" s="146"/>
      <c r="H23" s="137">
        <f>SUM(②個人種目!R8:R107)</f>
        <v>0</v>
      </c>
      <c r="I23" s="138"/>
      <c r="J23" s="138">
        <f>SUM(②個人種目!S8:S107)</f>
        <v>0</v>
      </c>
      <c r="K23" s="138"/>
      <c r="L23" s="138">
        <f>H23+J23</f>
        <v>0</v>
      </c>
      <c r="M23" s="146"/>
      <c r="N23" s="137">
        <f>COUNTIF(③団体種目!$H$7:$H$36,"男")</f>
        <v>0</v>
      </c>
      <c r="O23" s="138"/>
      <c r="P23" s="138">
        <f>COUNTIF(③団体種目!$H$7:$H$36,"女")</f>
        <v>0</v>
      </c>
      <c r="Q23" s="138"/>
      <c r="R23" s="138">
        <f>COUNTIF(③団体種目!$H$7:$H$36,"混合")</f>
        <v>0</v>
      </c>
      <c r="S23" s="138"/>
      <c r="T23" s="138">
        <f>SUM(N23:S23)</f>
        <v>0</v>
      </c>
      <c r="U23" s="151"/>
      <c r="V23" s="2"/>
      <c r="X23" s="36" t="s">
        <v>89</v>
      </c>
    </row>
    <row r="24" spans="1:29" ht="15.75" customHeight="1">
      <c r="A24" s="2"/>
      <c r="B24" s="2"/>
      <c r="C24" s="2"/>
      <c r="D24" s="2"/>
      <c r="E24" s="2"/>
      <c r="F24" s="2"/>
      <c r="G24" s="2"/>
      <c r="H24" s="2"/>
      <c r="I24" s="2"/>
      <c r="J24" s="2"/>
      <c r="K24" s="2"/>
      <c r="L24" s="2"/>
      <c r="M24" s="2"/>
      <c r="N24" s="2"/>
      <c r="O24" s="2"/>
      <c r="P24" s="2"/>
      <c r="Q24" s="2"/>
      <c r="R24" s="2"/>
      <c r="S24" s="2"/>
      <c r="T24" s="2"/>
      <c r="U24" s="2"/>
      <c r="V24" s="2"/>
    </row>
    <row r="25" spans="1:29" ht="15.75" customHeight="1">
      <c r="A25" s="2"/>
      <c r="B25" s="3" t="s">
        <v>12</v>
      </c>
      <c r="C25" s="2"/>
      <c r="D25" s="2"/>
      <c r="E25" s="2"/>
      <c r="F25" s="2"/>
      <c r="G25" s="2"/>
      <c r="H25" s="2"/>
      <c r="I25" s="2"/>
      <c r="J25" s="2"/>
      <c r="K25" s="2"/>
      <c r="L25" s="2"/>
      <c r="M25" s="2"/>
      <c r="N25" s="2"/>
      <c r="O25" s="2"/>
      <c r="P25" s="2"/>
      <c r="Q25" s="2"/>
      <c r="R25" s="2"/>
      <c r="S25" s="2"/>
      <c r="T25" s="58"/>
      <c r="U25" s="58"/>
      <c r="V25" s="2"/>
      <c r="X25" s="54"/>
      <c r="Y25" s="54"/>
      <c r="Z25" s="54"/>
    </row>
    <row r="26" spans="1:29" ht="27" customHeight="1">
      <c r="A26" s="2"/>
      <c r="B26" s="152" t="s">
        <v>2</v>
      </c>
      <c r="C26" s="153"/>
      <c r="D26" s="153"/>
      <c r="E26" s="148">
        <f>IF(AC26,1600,1500)</f>
        <v>1500</v>
      </c>
      <c r="F26" s="149"/>
      <c r="G26" s="149"/>
      <c r="H26" s="149"/>
      <c r="I26" s="24" t="s">
        <v>46</v>
      </c>
      <c r="J26" s="150">
        <f>L23</f>
        <v>0</v>
      </c>
      <c r="K26" s="150"/>
      <c r="L26" s="150"/>
      <c r="M26" s="150"/>
      <c r="N26" s="150"/>
      <c r="O26" s="24" t="s">
        <v>48</v>
      </c>
      <c r="P26" s="174">
        <f>E26*J26</f>
        <v>0</v>
      </c>
      <c r="Q26" s="174"/>
      <c r="R26" s="174"/>
      <c r="S26" s="174"/>
      <c r="T26" s="174"/>
      <c r="U26" s="175"/>
      <c r="V26" s="2"/>
      <c r="X26" s="55"/>
      <c r="Y26" s="55"/>
      <c r="Z26" s="55"/>
      <c r="AC26" s="59" t="b">
        <v>0</v>
      </c>
    </row>
    <row r="27" spans="1:29" ht="27" customHeight="1">
      <c r="A27" s="2"/>
      <c r="B27" s="159" t="s">
        <v>1</v>
      </c>
      <c r="C27" s="160"/>
      <c r="D27" s="160"/>
      <c r="E27" s="176">
        <f>IF(AC26,2100,2000)</f>
        <v>2000</v>
      </c>
      <c r="F27" s="177"/>
      <c r="G27" s="177"/>
      <c r="H27" s="177"/>
      <c r="I27" s="25" t="s">
        <v>46</v>
      </c>
      <c r="J27" s="158">
        <f>T23</f>
        <v>0</v>
      </c>
      <c r="K27" s="158"/>
      <c r="L27" s="158"/>
      <c r="M27" s="158"/>
      <c r="N27" s="158"/>
      <c r="O27" s="25" t="s">
        <v>47</v>
      </c>
      <c r="P27" s="167">
        <f>E27*J27</f>
        <v>0</v>
      </c>
      <c r="Q27" s="167"/>
      <c r="R27" s="167"/>
      <c r="S27" s="167"/>
      <c r="T27" s="167"/>
      <c r="U27" s="168"/>
      <c r="V27" s="2"/>
      <c r="W27" s="27"/>
    </row>
    <row r="28" spans="1:29" ht="27" customHeight="1">
      <c r="A28" s="2"/>
      <c r="B28" s="159" t="s">
        <v>3</v>
      </c>
      <c r="C28" s="160"/>
      <c r="D28" s="160"/>
      <c r="E28" s="176">
        <v>500</v>
      </c>
      <c r="F28" s="177"/>
      <c r="G28" s="177"/>
      <c r="H28" s="177"/>
      <c r="I28" s="25" t="s">
        <v>46</v>
      </c>
      <c r="J28" s="147"/>
      <c r="K28" s="147"/>
      <c r="L28" s="147"/>
      <c r="M28" s="147"/>
      <c r="N28" s="147"/>
      <c r="O28" s="25" t="s">
        <v>47</v>
      </c>
      <c r="P28" s="167">
        <f>E28*J28</f>
        <v>0</v>
      </c>
      <c r="Q28" s="167"/>
      <c r="R28" s="167"/>
      <c r="S28" s="167"/>
      <c r="T28" s="167"/>
      <c r="U28" s="168"/>
      <c r="V28" s="2"/>
      <c r="W28" s="27"/>
      <c r="X28" s="36" t="s">
        <v>90</v>
      </c>
    </row>
    <row r="29" spans="1:29" ht="27" customHeight="1" thickBot="1">
      <c r="A29" s="2"/>
      <c r="B29" s="169" t="s">
        <v>14</v>
      </c>
      <c r="C29" s="170"/>
      <c r="D29" s="170"/>
      <c r="E29" s="179">
        <v>1100</v>
      </c>
      <c r="F29" s="180"/>
      <c r="G29" s="180"/>
      <c r="H29" s="180"/>
      <c r="I29" s="26" t="s">
        <v>46</v>
      </c>
      <c r="J29" s="178"/>
      <c r="K29" s="178"/>
      <c r="L29" s="178"/>
      <c r="M29" s="178"/>
      <c r="N29" s="178"/>
      <c r="O29" s="26" t="s">
        <v>47</v>
      </c>
      <c r="P29" s="165">
        <f>E29*J29</f>
        <v>0</v>
      </c>
      <c r="Q29" s="165"/>
      <c r="R29" s="165"/>
      <c r="S29" s="165"/>
      <c r="T29" s="165"/>
      <c r="U29" s="166"/>
      <c r="V29" s="2"/>
      <c r="W29" s="27"/>
      <c r="X29" s="36" t="s">
        <v>193</v>
      </c>
    </row>
    <row r="30" spans="1:29" ht="27" customHeight="1" thickTop="1">
      <c r="A30" s="2"/>
      <c r="B30" s="171" t="s">
        <v>23</v>
      </c>
      <c r="C30" s="172"/>
      <c r="D30" s="172"/>
      <c r="E30" s="172"/>
      <c r="F30" s="172"/>
      <c r="G30" s="172"/>
      <c r="H30" s="172"/>
      <c r="I30" s="172"/>
      <c r="J30" s="172"/>
      <c r="K30" s="172"/>
      <c r="L30" s="172"/>
      <c r="M30" s="172"/>
      <c r="N30" s="172"/>
      <c r="O30" s="173"/>
      <c r="P30" s="162">
        <f>SUM(P26:U29)</f>
        <v>0</v>
      </c>
      <c r="Q30" s="163"/>
      <c r="R30" s="163"/>
      <c r="S30" s="163"/>
      <c r="T30" s="163"/>
      <c r="U30" s="164"/>
      <c r="V30" s="2"/>
      <c r="W30" s="27"/>
    </row>
    <row r="31" spans="1:29" ht="15.75" customHeight="1">
      <c r="A31" s="2"/>
      <c r="B31" s="2"/>
      <c r="C31" s="2"/>
      <c r="D31" s="2"/>
      <c r="E31" s="2"/>
      <c r="F31" s="2"/>
      <c r="G31" s="2"/>
      <c r="H31" s="2"/>
      <c r="I31" s="2"/>
      <c r="J31" s="2"/>
      <c r="K31" s="2"/>
      <c r="L31" s="2"/>
      <c r="M31" s="2"/>
      <c r="N31" s="2"/>
      <c r="O31" s="2"/>
      <c r="P31" s="155" t="str">
        <f>IF(AC26,"≪代行≫","")</f>
        <v/>
      </c>
      <c r="Q31" s="155"/>
      <c r="R31" s="155"/>
      <c r="S31" s="155"/>
      <c r="T31" s="155"/>
      <c r="U31" s="155"/>
      <c r="V31" s="2"/>
    </row>
    <row r="32" spans="1:29" ht="15.75" customHeight="1">
      <c r="A32" s="2"/>
      <c r="B32" s="2"/>
      <c r="C32" s="2"/>
      <c r="D32" s="2"/>
      <c r="E32" s="2"/>
      <c r="F32" s="2"/>
      <c r="G32" s="2"/>
      <c r="H32" s="2"/>
      <c r="I32" s="2"/>
      <c r="J32" s="2"/>
      <c r="K32" s="2"/>
      <c r="L32" s="2"/>
      <c r="M32" s="2"/>
      <c r="N32" s="2"/>
      <c r="O32" s="2"/>
      <c r="P32" s="156"/>
      <c r="Q32" s="156"/>
      <c r="R32" s="156"/>
      <c r="S32" s="156"/>
      <c r="T32" s="156"/>
      <c r="U32" s="156"/>
      <c r="V32" s="2"/>
    </row>
    <row r="33" spans="1:28" ht="7.5" customHeight="1">
      <c r="A33" s="2"/>
      <c r="B33" s="28"/>
      <c r="C33" s="29"/>
      <c r="D33" s="29"/>
      <c r="E33" s="29"/>
      <c r="F33" s="29"/>
      <c r="G33" s="29"/>
      <c r="H33" s="29"/>
      <c r="I33" s="29"/>
      <c r="J33" s="29"/>
      <c r="K33" s="29"/>
      <c r="L33" s="29"/>
      <c r="M33" s="29"/>
      <c r="N33" s="29"/>
      <c r="O33" s="29"/>
      <c r="P33" s="29"/>
      <c r="Q33" s="29"/>
      <c r="R33" s="29"/>
      <c r="S33" s="29"/>
      <c r="T33" s="29"/>
      <c r="U33" s="39"/>
      <c r="V33" s="2"/>
    </row>
    <row r="34" spans="1:28" ht="15.75" customHeight="1">
      <c r="A34" s="2"/>
      <c r="B34" s="30"/>
      <c r="C34" s="161"/>
      <c r="D34" s="161"/>
      <c r="E34" s="161"/>
      <c r="F34" s="161"/>
      <c r="G34" s="161"/>
      <c r="H34" s="161"/>
      <c r="I34" s="161"/>
      <c r="J34" s="161"/>
      <c r="K34" s="161"/>
      <c r="L34" s="161"/>
      <c r="M34" s="161"/>
      <c r="N34" s="161"/>
      <c r="O34" s="161"/>
      <c r="P34" s="161"/>
      <c r="Q34" s="161"/>
      <c r="R34" s="161"/>
      <c r="S34" s="161"/>
      <c r="T34" s="161"/>
      <c r="U34" s="40"/>
      <c r="V34" s="2"/>
    </row>
    <row r="35" spans="1:28" ht="15.75" customHeight="1">
      <c r="A35" s="2"/>
      <c r="B35" s="30"/>
      <c r="C35" s="157" t="s">
        <v>192</v>
      </c>
      <c r="D35" s="157"/>
      <c r="E35" s="157"/>
      <c r="F35" s="157"/>
      <c r="G35" s="157"/>
      <c r="H35" s="157"/>
      <c r="I35" s="157"/>
      <c r="J35" s="157"/>
      <c r="K35" s="157"/>
      <c r="L35" s="157"/>
      <c r="M35" s="157"/>
      <c r="N35" s="157"/>
      <c r="O35" s="157"/>
      <c r="P35" s="157"/>
      <c r="Q35" s="157"/>
      <c r="R35" s="157"/>
      <c r="S35" s="157"/>
      <c r="T35" s="157"/>
      <c r="U35" s="40"/>
      <c r="V35" s="2"/>
    </row>
    <row r="36" spans="1:28" ht="15.75" customHeight="1">
      <c r="A36" s="2"/>
      <c r="B36" s="30"/>
      <c r="C36" s="157"/>
      <c r="D36" s="157"/>
      <c r="E36" s="157"/>
      <c r="F36" s="157"/>
      <c r="G36" s="157"/>
      <c r="H36" s="157"/>
      <c r="I36" s="157"/>
      <c r="J36" s="157"/>
      <c r="K36" s="157"/>
      <c r="L36" s="157"/>
      <c r="M36" s="157"/>
      <c r="N36" s="157"/>
      <c r="O36" s="157"/>
      <c r="P36" s="157"/>
      <c r="Q36" s="157"/>
      <c r="R36" s="157"/>
      <c r="S36" s="157"/>
      <c r="T36" s="157"/>
      <c r="U36" s="40"/>
      <c r="V36" s="2"/>
    </row>
    <row r="37" spans="1:28" ht="15.75" customHeight="1">
      <c r="A37" s="2"/>
      <c r="B37" s="30"/>
      <c r="C37" s="2"/>
      <c r="D37" s="2"/>
      <c r="E37" s="2"/>
      <c r="F37" s="2"/>
      <c r="G37" s="2"/>
      <c r="H37" s="2"/>
      <c r="I37" s="2"/>
      <c r="J37" s="2"/>
      <c r="K37" s="2"/>
      <c r="L37" s="2"/>
      <c r="M37" s="2"/>
      <c r="N37" s="2"/>
      <c r="O37" s="2"/>
      <c r="P37" s="2"/>
      <c r="Q37" s="2"/>
      <c r="R37" s="2"/>
      <c r="S37" s="2"/>
      <c r="T37" s="2"/>
      <c r="U37" s="40"/>
      <c r="V37" s="2"/>
    </row>
    <row r="38" spans="1:28" ht="15.75" customHeight="1">
      <c r="A38" s="2"/>
      <c r="B38" s="30"/>
      <c r="C38" s="154" t="s">
        <v>204</v>
      </c>
      <c r="D38" s="154"/>
      <c r="E38" s="154"/>
      <c r="F38" s="154"/>
      <c r="G38" s="154"/>
      <c r="H38" s="154"/>
      <c r="I38" s="154"/>
      <c r="J38" s="154"/>
      <c r="K38" s="154"/>
      <c r="L38" s="154"/>
      <c r="M38" s="154"/>
      <c r="N38" s="154"/>
      <c r="O38" s="154"/>
      <c r="P38" s="154"/>
      <c r="Q38" s="154"/>
      <c r="R38" s="154"/>
      <c r="S38" s="154"/>
      <c r="T38" s="154"/>
      <c r="U38" s="40"/>
      <c r="V38" s="2"/>
      <c r="X38" s="57"/>
    </row>
    <row r="39" spans="1:28" ht="15.75" customHeight="1">
      <c r="A39" s="2"/>
      <c r="B39" s="30"/>
      <c r="C39" s="154"/>
      <c r="D39" s="154"/>
      <c r="E39" s="154"/>
      <c r="F39" s="154"/>
      <c r="G39" s="154"/>
      <c r="H39" s="154"/>
      <c r="I39" s="154"/>
      <c r="J39" s="154"/>
      <c r="K39" s="154"/>
      <c r="L39" s="154"/>
      <c r="M39" s="154"/>
      <c r="N39" s="154"/>
      <c r="O39" s="154"/>
      <c r="P39" s="154"/>
      <c r="Q39" s="154"/>
      <c r="R39" s="154"/>
      <c r="S39" s="154"/>
      <c r="T39" s="154"/>
      <c r="U39" s="40"/>
      <c r="V39" s="2"/>
      <c r="AB39" s="27"/>
    </row>
    <row r="40" spans="1:28" ht="15.75" customHeight="1">
      <c r="A40" s="2"/>
      <c r="B40" s="30"/>
      <c r="C40" s="3"/>
      <c r="D40" s="3"/>
      <c r="E40" s="3"/>
      <c r="F40" s="3"/>
      <c r="G40" s="3"/>
      <c r="H40" s="3"/>
      <c r="I40" s="3"/>
      <c r="J40" s="3"/>
      <c r="K40" s="3"/>
      <c r="L40" s="3"/>
      <c r="M40" s="3"/>
      <c r="N40" s="3"/>
      <c r="O40" s="3"/>
      <c r="P40" s="3"/>
      <c r="Q40" s="3"/>
      <c r="R40" s="3"/>
      <c r="S40" s="3"/>
      <c r="T40" s="3"/>
      <c r="U40" s="40"/>
      <c r="V40" s="2"/>
    </row>
    <row r="41" spans="1:28" ht="15.75" customHeight="1">
      <c r="A41" s="2"/>
      <c r="B41" s="30"/>
      <c r="C41" s="3"/>
      <c r="D41" s="3"/>
      <c r="E41" s="3"/>
      <c r="F41" s="3"/>
      <c r="G41" s="3"/>
      <c r="H41" s="3"/>
      <c r="I41" s="3"/>
      <c r="J41" s="3"/>
      <c r="K41" s="3"/>
      <c r="L41" s="3"/>
      <c r="M41" s="3"/>
      <c r="N41" s="3"/>
      <c r="O41" s="3"/>
      <c r="P41" s="3"/>
      <c r="Q41" s="3"/>
      <c r="R41" s="3"/>
      <c r="S41" s="3"/>
      <c r="T41" s="3"/>
      <c r="U41" s="40"/>
      <c r="V41" s="2"/>
    </row>
    <row r="42" spans="1:28" ht="7.5" customHeight="1">
      <c r="A42" s="2"/>
      <c r="B42" s="31"/>
      <c r="C42" s="32"/>
      <c r="D42" s="32"/>
      <c r="E42" s="32"/>
      <c r="F42" s="32"/>
      <c r="G42" s="32"/>
      <c r="H42" s="32"/>
      <c r="I42" s="32"/>
      <c r="J42" s="32"/>
      <c r="K42" s="32"/>
      <c r="L42" s="32"/>
      <c r="M42" s="32"/>
      <c r="N42" s="32"/>
      <c r="O42" s="32"/>
      <c r="P42" s="32"/>
      <c r="Q42" s="32"/>
      <c r="R42" s="32"/>
      <c r="S42" s="32"/>
      <c r="T42" s="32"/>
      <c r="U42" s="41"/>
      <c r="V42" s="2"/>
    </row>
  </sheetData>
  <sheetProtection algorithmName="SHA-512" hashValue="dk2F3gDiVmusly94EgUvVBlp4SWR1UcD62Ld9zyv3HJ19GF3rnliRV8C2fH8LQvYGSM9OEcEzSgyJLhzHqSKzQ==" saltValue="aXW4AkCirMl1SDCRxL+DvQ==" spinCount="100000" sheet="1" selectLockedCells="1"/>
  <mergeCells count="77">
    <mergeCell ref="J29:N29"/>
    <mergeCell ref="E29:H29"/>
    <mergeCell ref="R23:S23"/>
    <mergeCell ref="T23:U23"/>
    <mergeCell ref="B26:D26"/>
    <mergeCell ref="C38:T39"/>
    <mergeCell ref="P31:U32"/>
    <mergeCell ref="C35:T36"/>
    <mergeCell ref="J27:N27"/>
    <mergeCell ref="B28:D28"/>
    <mergeCell ref="C34:T34"/>
    <mergeCell ref="P30:U30"/>
    <mergeCell ref="P29:U29"/>
    <mergeCell ref="P28:U28"/>
    <mergeCell ref="P27:U27"/>
    <mergeCell ref="B29:D29"/>
    <mergeCell ref="B30:O30"/>
    <mergeCell ref="P26:U26"/>
    <mergeCell ref="N23:O23"/>
    <mergeCell ref="J28:N28"/>
    <mergeCell ref="B22:C22"/>
    <mergeCell ref="E26:H26"/>
    <mergeCell ref="J26:N26"/>
    <mergeCell ref="L23:M23"/>
    <mergeCell ref="B27:D27"/>
    <mergeCell ref="E28:H28"/>
    <mergeCell ref="E27:H27"/>
    <mergeCell ref="F23:G23"/>
    <mergeCell ref="H23:I23"/>
    <mergeCell ref="J23:K23"/>
    <mergeCell ref="H22:I22"/>
    <mergeCell ref="J22:K22"/>
    <mergeCell ref="E9:M9"/>
    <mergeCell ref="F16:U16"/>
    <mergeCell ref="F17:U17"/>
    <mergeCell ref="P22:Q22"/>
    <mergeCell ref="B23:C23"/>
    <mergeCell ref="R22:S22"/>
    <mergeCell ref="T22:U22"/>
    <mergeCell ref="H21:M21"/>
    <mergeCell ref="D22:E22"/>
    <mergeCell ref="F22:G22"/>
    <mergeCell ref="P23:Q23"/>
    <mergeCell ref="L22:M22"/>
    <mergeCell ref="N22:O22"/>
    <mergeCell ref="N21:U21"/>
    <mergeCell ref="B21:G21"/>
    <mergeCell ref="D23:E23"/>
    <mergeCell ref="F18:U18"/>
    <mergeCell ref="B15:E15"/>
    <mergeCell ref="B16:E16"/>
    <mergeCell ref="B18:E18"/>
    <mergeCell ref="F15:U15"/>
    <mergeCell ref="B17:E17"/>
    <mergeCell ref="C2:S2"/>
    <mergeCell ref="B4:D4"/>
    <mergeCell ref="E4:M4"/>
    <mergeCell ref="B5:D5"/>
    <mergeCell ref="E5:M5"/>
    <mergeCell ref="N5:U5"/>
    <mergeCell ref="N4:U4"/>
    <mergeCell ref="B6:D6"/>
    <mergeCell ref="E6:M6"/>
    <mergeCell ref="N6:U6"/>
    <mergeCell ref="G13:I13"/>
    <mergeCell ref="J13:U13"/>
    <mergeCell ref="B12:E12"/>
    <mergeCell ref="F12:U12"/>
    <mergeCell ref="N9:U9"/>
    <mergeCell ref="B13:E14"/>
    <mergeCell ref="F14:U14"/>
    <mergeCell ref="E7:M7"/>
    <mergeCell ref="B7:D7"/>
    <mergeCell ref="B8:D8"/>
    <mergeCell ref="E8:M8"/>
    <mergeCell ref="N8:U8"/>
    <mergeCell ref="B9:D9"/>
  </mergeCells>
  <phoneticPr fontId="2"/>
  <dataValidations count="1">
    <dataValidation type="custom" operator="lessThanOrEqual" allowBlank="1" showInputMessage="1" showErrorMessage="1" error="チーム略称名は、半角12文字・全角6文字以内です。" sqref="O5:U5 N5" xr:uid="{00000000-0002-0000-0100-000000000000}">
      <formula1>LENB(N5)&lt;=12</formula1>
    </dataValidation>
  </dataValidations>
  <printOptions horizontalCentered="1" verticalCentered="1"/>
  <pageMargins left="0.39370078740157483" right="0.39370078740157483" top="0.39370078740157483" bottom="0.39370078740157483" header="0.51181102362204722" footer="0.51181102362204722"/>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51" r:id="rId4" name="Check Box 3">
              <controlPr locked="0" defaultSize="0" autoFill="0" autoLine="0" autoPict="0">
                <anchor>
                  <from>
                    <xdr:col>19</xdr:col>
                    <xdr:colOff>9525</xdr:colOff>
                    <xdr:row>23</xdr:row>
                    <xdr:rowOff>171450</xdr:rowOff>
                  </from>
                  <to>
                    <xdr:col>21</xdr:col>
                    <xdr:colOff>323850</xdr:colOff>
                    <xdr:row>25</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BI107"/>
  <sheetViews>
    <sheetView workbookViewId="0">
      <selection activeCell="C8" sqref="C8"/>
    </sheetView>
  </sheetViews>
  <sheetFormatPr defaultRowHeight="15" customHeight="1"/>
  <cols>
    <col min="1" max="1" width="4.5" style="14" bestFit="1" customWidth="1"/>
    <col min="2" max="2" width="12.5" style="14" customWidth="1"/>
    <col min="3" max="6" width="12.5" style="1" customWidth="1"/>
    <col min="7" max="7" width="5.25" style="1" bestFit="1" customWidth="1"/>
    <col min="8" max="8" width="11.625" style="1" bestFit="1" customWidth="1"/>
    <col min="9" max="9" width="7.125" style="1" bestFit="1" customWidth="1"/>
    <col min="10" max="10" width="16.875" style="1" customWidth="1"/>
    <col min="11" max="11" width="9" style="1"/>
    <col min="12" max="12" width="16.875" style="1" customWidth="1"/>
    <col min="13" max="13" width="9" style="1"/>
    <col min="14" max="14" width="5.25" style="1" hidden="1" customWidth="1"/>
    <col min="15" max="15" width="6.25" style="1" hidden="1" customWidth="1"/>
    <col min="16" max="16" width="9.5" style="1" hidden="1" customWidth="1"/>
    <col min="17" max="17" width="4.5" style="1" hidden="1" customWidth="1"/>
    <col min="18" max="18" width="2.875" style="1" hidden="1" customWidth="1"/>
    <col min="19" max="19" width="2.5" style="1" hidden="1" customWidth="1"/>
    <col min="20" max="20" width="7.5" style="1" hidden="1" customWidth="1"/>
    <col min="21" max="21" width="11.375" style="1" hidden="1" customWidth="1"/>
    <col min="22" max="22" width="16.25" style="1" hidden="1" customWidth="1"/>
    <col min="23" max="23" width="7.5" style="1" hidden="1" customWidth="1"/>
    <col min="24" max="24" width="13.375" style="1" hidden="1" customWidth="1"/>
    <col min="25" max="25" width="10.625" style="1" hidden="1" customWidth="1"/>
    <col min="26" max="26" width="11.375" style="1" hidden="1" customWidth="1"/>
    <col min="27" max="28" width="7.5" style="1" hidden="1" customWidth="1"/>
    <col min="29" max="29" width="7" style="1" hidden="1" customWidth="1"/>
    <col min="30" max="30" width="15.125" style="1" hidden="1" customWidth="1"/>
    <col min="31" max="31" width="11.5" style="1" hidden="1" customWidth="1"/>
    <col min="32" max="32" width="13.875" style="1" hidden="1" customWidth="1"/>
    <col min="33" max="33" width="11.5" style="1" hidden="1" customWidth="1"/>
    <col min="34" max="34" width="13.875" style="1" hidden="1" customWidth="1"/>
    <col min="35" max="35" width="11.5" style="1" hidden="1" customWidth="1"/>
    <col min="36" max="36" width="13.875" style="1" hidden="1" customWidth="1"/>
    <col min="37" max="37" width="11.375" style="1" hidden="1" customWidth="1"/>
    <col min="38" max="38" width="9.625" style="1" hidden="1" customWidth="1"/>
    <col min="39" max="39" width="13" style="1" hidden="1" customWidth="1"/>
    <col min="40" max="40" width="9.625" style="1" hidden="1" customWidth="1"/>
    <col min="41" max="41" width="13" style="1" hidden="1" customWidth="1"/>
    <col min="42" max="42" width="9.625" style="1" hidden="1" customWidth="1"/>
    <col min="43" max="43" width="13" style="1" hidden="1" customWidth="1"/>
    <col min="44" max="44" width="9.625" style="1" hidden="1" customWidth="1"/>
    <col min="45" max="45" width="13" style="1" hidden="1" customWidth="1"/>
    <col min="46" max="46" width="9.625" style="1" hidden="1" customWidth="1"/>
    <col min="47" max="47" width="13" style="1" hidden="1" customWidth="1"/>
    <col min="48" max="48" width="9.625" style="1" hidden="1" customWidth="1"/>
    <col min="49" max="49" width="13" style="1" hidden="1" customWidth="1"/>
    <col min="50" max="50" width="9.625" style="1" hidden="1" customWidth="1"/>
    <col min="51" max="51" width="13" style="1" hidden="1" customWidth="1"/>
    <col min="52" max="52" width="9.625" style="1" hidden="1" customWidth="1"/>
    <col min="53" max="53" width="13" style="1" hidden="1" customWidth="1"/>
    <col min="54" max="54" width="9.625" style="1" hidden="1" customWidth="1"/>
    <col min="55" max="55" width="13" style="1" hidden="1" customWidth="1"/>
    <col min="56" max="56" width="10.625" style="1" hidden="1" customWidth="1"/>
    <col min="57" max="57" width="14.125" style="1" hidden="1" customWidth="1"/>
    <col min="58" max="16384" width="9" style="1"/>
  </cols>
  <sheetData>
    <row r="1" spans="1:61" ht="15" customHeight="1">
      <c r="A1" s="5"/>
      <c r="B1" s="5"/>
      <c r="C1" s="2"/>
      <c r="D1" s="2"/>
      <c r="E1" s="2"/>
      <c r="F1" s="2"/>
      <c r="G1" s="2"/>
      <c r="H1" s="2"/>
      <c r="I1" s="2"/>
      <c r="J1" s="2"/>
      <c r="K1" s="2"/>
      <c r="L1" s="2"/>
      <c r="M1" s="2"/>
      <c r="N1" s="2"/>
      <c r="O1" s="2"/>
    </row>
    <row r="2" spans="1:61" ht="18.75">
      <c r="A2" s="5"/>
      <c r="B2" s="183" t="str">
        <f>"②個人種目申込書「"&amp;入力方法!B1&amp;"」"</f>
        <v>②個人種目申込書「14th NARA MASTERS SWIM MEET2025」</v>
      </c>
      <c r="C2" s="183"/>
      <c r="D2" s="183"/>
      <c r="E2" s="183"/>
      <c r="F2" s="183"/>
      <c r="G2" s="183"/>
      <c r="H2" s="183"/>
      <c r="I2" s="2"/>
      <c r="J2" s="2"/>
      <c r="K2" s="2"/>
      <c r="L2" s="184">
        <f>入力方法!S1</f>
        <v>45949</v>
      </c>
      <c r="M2" s="184"/>
      <c r="N2" s="37"/>
      <c r="O2" s="37"/>
    </row>
    <row r="3" spans="1:61" ht="15" customHeight="1">
      <c r="A3" s="5"/>
      <c r="B3" s="2"/>
      <c r="C3" s="2"/>
      <c r="D3" s="2"/>
      <c r="E3" s="2"/>
      <c r="F3" s="2"/>
      <c r="G3" s="2"/>
      <c r="H3" s="2"/>
      <c r="I3" s="2"/>
      <c r="J3" s="18"/>
      <c r="K3" s="2"/>
      <c r="L3" s="2"/>
      <c r="M3" s="2"/>
      <c r="N3" s="2"/>
      <c r="O3" s="2"/>
    </row>
    <row r="4" spans="1:61" ht="20.25" customHeight="1">
      <c r="A4" s="5"/>
      <c r="B4" s="7" t="s">
        <v>43</v>
      </c>
      <c r="C4" s="70" t="str">
        <f>IF(①大会申込書!N4=0,"【①大会申込書】のチーム名が参照されます",①大会申込書!N4)</f>
        <v>【①大会申込書】のチーム名が参照されます</v>
      </c>
      <c r="D4" s="70"/>
      <c r="E4" s="70"/>
      <c r="F4" s="70"/>
      <c r="G4" s="70"/>
      <c r="H4" s="2"/>
      <c r="I4" s="2"/>
      <c r="J4" s="18" t="s">
        <v>83</v>
      </c>
      <c r="K4" s="2"/>
      <c r="L4" s="2"/>
      <c r="M4" s="2"/>
      <c r="N4" s="2"/>
      <c r="O4" s="2"/>
    </row>
    <row r="5" spans="1:61" ht="15" customHeight="1">
      <c r="A5" s="5"/>
      <c r="B5" s="5"/>
      <c r="C5" s="2"/>
      <c r="D5" s="2"/>
      <c r="E5" s="2"/>
      <c r="F5" s="2"/>
      <c r="G5" s="2"/>
      <c r="H5" s="2"/>
      <c r="I5" s="2"/>
      <c r="J5" s="2"/>
      <c r="K5" s="2"/>
      <c r="L5" s="2"/>
      <c r="M5" s="2"/>
      <c r="N5" s="2"/>
      <c r="O5" s="2"/>
    </row>
    <row r="6" spans="1:61" ht="15" customHeight="1">
      <c r="A6" s="181" t="s">
        <v>57</v>
      </c>
      <c r="B6" s="185" t="s">
        <v>162</v>
      </c>
      <c r="C6" s="181" t="s">
        <v>58</v>
      </c>
      <c r="D6" s="181"/>
      <c r="E6" s="181" t="s">
        <v>59</v>
      </c>
      <c r="F6" s="181"/>
      <c r="G6" s="181" t="s">
        <v>60</v>
      </c>
      <c r="H6" s="182" t="s">
        <v>389</v>
      </c>
      <c r="I6" s="181" t="s">
        <v>67</v>
      </c>
      <c r="J6" s="181" t="s">
        <v>62</v>
      </c>
      <c r="K6" s="181"/>
      <c r="L6" s="181" t="s">
        <v>63</v>
      </c>
      <c r="M6" s="181"/>
      <c r="N6" s="181" t="s">
        <v>64</v>
      </c>
      <c r="O6" s="181"/>
      <c r="P6" s="1" t="s">
        <v>86</v>
      </c>
      <c r="Q6" s="1" t="s">
        <v>87</v>
      </c>
      <c r="R6" s="14" t="s">
        <v>84</v>
      </c>
      <c r="S6" s="14" t="s">
        <v>85</v>
      </c>
      <c r="U6" s="50" t="s">
        <v>205</v>
      </c>
      <c r="V6" s="50" t="s">
        <v>206</v>
      </c>
      <c r="W6" s="50" t="s">
        <v>207</v>
      </c>
      <c r="X6" t="s">
        <v>208</v>
      </c>
      <c r="Y6" t="s">
        <v>209</v>
      </c>
      <c r="Z6" t="s">
        <v>210</v>
      </c>
      <c r="AA6" t="s">
        <v>211</v>
      </c>
      <c r="AB6" t="s">
        <v>212</v>
      </c>
      <c r="AC6" t="s">
        <v>213</v>
      </c>
      <c r="AD6" t="s">
        <v>214</v>
      </c>
      <c r="AE6" t="s">
        <v>215</v>
      </c>
      <c r="AF6" t="s">
        <v>216</v>
      </c>
      <c r="AG6" t="s">
        <v>217</v>
      </c>
      <c r="AH6" t="s">
        <v>218</v>
      </c>
      <c r="AI6" t="s">
        <v>219</v>
      </c>
      <c r="AJ6" t="s">
        <v>220</v>
      </c>
      <c r="AK6" t="s">
        <v>221</v>
      </c>
      <c r="AL6" t="s">
        <v>222</v>
      </c>
      <c r="AM6" t="s">
        <v>223</v>
      </c>
      <c r="AN6" t="s">
        <v>224</v>
      </c>
      <c r="AO6" t="s">
        <v>225</v>
      </c>
      <c r="AP6" t="s">
        <v>226</v>
      </c>
      <c r="AQ6" t="s">
        <v>227</v>
      </c>
      <c r="AR6" t="s">
        <v>228</v>
      </c>
      <c r="AS6" t="s">
        <v>229</v>
      </c>
      <c r="AT6" t="s">
        <v>230</v>
      </c>
      <c r="AU6" t="s">
        <v>231</v>
      </c>
      <c r="AV6" t="s">
        <v>232</v>
      </c>
      <c r="AW6" t="s">
        <v>233</v>
      </c>
      <c r="AX6" t="s">
        <v>234</v>
      </c>
      <c r="AY6" t="s">
        <v>235</v>
      </c>
      <c r="AZ6" t="s">
        <v>236</v>
      </c>
      <c r="BA6" t="s">
        <v>237</v>
      </c>
      <c r="BB6" t="s">
        <v>238</v>
      </c>
      <c r="BC6" t="s">
        <v>239</v>
      </c>
      <c r="BD6" t="s">
        <v>240</v>
      </c>
      <c r="BE6" t="s">
        <v>241</v>
      </c>
    </row>
    <row r="7" spans="1:61" ht="15" customHeight="1">
      <c r="A7" s="181"/>
      <c r="B7" s="186"/>
      <c r="C7" s="13" t="s">
        <v>65</v>
      </c>
      <c r="D7" s="13" t="s">
        <v>66</v>
      </c>
      <c r="E7" s="13" t="s">
        <v>65</v>
      </c>
      <c r="F7" s="13" t="s">
        <v>66</v>
      </c>
      <c r="G7" s="181"/>
      <c r="H7" s="181"/>
      <c r="I7" s="181"/>
      <c r="J7" s="13" t="s">
        <v>68</v>
      </c>
      <c r="K7" s="13" t="s">
        <v>69</v>
      </c>
      <c r="L7" s="13" t="s">
        <v>68</v>
      </c>
      <c r="M7" s="13" t="s">
        <v>69</v>
      </c>
      <c r="N7" s="13" t="s">
        <v>68</v>
      </c>
      <c r="O7" s="13" t="s">
        <v>69</v>
      </c>
      <c r="R7" s="14"/>
      <c r="S7" s="14"/>
    </row>
    <row r="8" spans="1:61" ht="15" customHeight="1">
      <c r="A8" s="13">
        <v>1</v>
      </c>
      <c r="B8" s="15"/>
      <c r="C8" s="15"/>
      <c r="D8" s="15"/>
      <c r="E8" s="15"/>
      <c r="F8" s="15"/>
      <c r="G8" s="15"/>
      <c r="H8" s="22"/>
      <c r="I8" s="17" t="str">
        <f t="shared" ref="I8:I39" si="0">IF(H8="","",DATEDIF(H8,DATE(YEAR($L$2),12,31),"Y"))</f>
        <v/>
      </c>
      <c r="J8" s="15"/>
      <c r="K8" s="16"/>
      <c r="L8" s="15"/>
      <c r="M8" s="16"/>
      <c r="N8" s="13"/>
      <c r="O8" s="23"/>
      <c r="P8" s="1" t="str">
        <f>IF(C8&amp;D8="","--------",C8&amp;D8)</f>
        <v>--------</v>
      </c>
      <c r="Q8" s="1" t="str">
        <f t="shared" ref="Q8:Q13" si="1">I8</f>
        <v/>
      </c>
      <c r="R8" s="1" t="str">
        <f t="shared" ref="R8:R13" si="2">IF(G8="男",COUNTA(J8,L8,N8),"")</f>
        <v/>
      </c>
      <c r="S8" s="1" t="str">
        <f t="shared" ref="S8:S13" si="3">IF(G8="女",COUNTA(J8,L8,N8),"")</f>
        <v/>
      </c>
      <c r="T8" s="38"/>
      <c r="U8" s="50"/>
      <c r="V8" s="50" t="str">
        <f>IF(C8="","",B8)</f>
        <v/>
      </c>
      <c r="W8" s="50" t="str">
        <f>IF(C8="","",IF(G8="男","1","2"))</f>
        <v/>
      </c>
      <c r="X8" t="str">
        <f>IF(C8="","",TRIM(C8)&amp;"　"&amp;TRIM(D8))</f>
        <v/>
      </c>
      <c r="Y8" t="str">
        <f>IF(C8="","",TRIM(ASC(E8))&amp;" "&amp;TRIM(ASC(F8)))</f>
        <v/>
      </c>
      <c r="Z8" t="str">
        <f>IF(C8="","",TEXT(H8,"yyyymmdd"))</f>
        <v/>
      </c>
      <c r="AA8"/>
      <c r="AB8" t="str">
        <f>IF(C8="","","5")</f>
        <v/>
      </c>
      <c r="AC8" t="str">
        <f>IF(I8="","",TEXT(VLOOKUP(I8,データ!$R$3:$T$20,3,TRUE),"@"))</f>
        <v/>
      </c>
      <c r="AD8"/>
      <c r="AE8">
        <f>①大会申込書!$N$5</f>
        <v>0</v>
      </c>
      <c r="AF8"/>
      <c r="AG8"/>
      <c r="AH8"/>
      <c r="AI8"/>
      <c r="AJ8"/>
      <c r="AK8" t="str">
        <f>IF(C8="","","1")</f>
        <v/>
      </c>
      <c r="AL8" t="str">
        <f>IF(J8="","",TEXT(VLOOKUP(J8,データ!$M$3:$N$32,2,FALSE),"@"))</f>
        <v/>
      </c>
      <c r="AM8" t="str">
        <f>IF(K8="","",TEXT(K8,"000.00"))</f>
        <v/>
      </c>
      <c r="AN8" t="str">
        <f>IF(L8="","",TEXT(VLOOKUP(L8,データ!$M$3:$N$32,2,FALSE),"@"))</f>
        <v/>
      </c>
      <c r="AO8" t="str">
        <f>IF(M8="","",TEXT(M8,"000.00"))</f>
        <v/>
      </c>
      <c r="AP8" t="str">
        <f>IF(N8="","",TEXT(VLOOKUP(N8,データ!$M$3:$N$32,2,FALSE),"@"))</f>
        <v/>
      </c>
      <c r="AQ8" t="str">
        <f>IF(O8="","",TEXT(O8,"000.00"))</f>
        <v/>
      </c>
      <c r="AR8"/>
      <c r="AS8"/>
      <c r="AT8"/>
      <c r="AU8"/>
      <c r="AV8"/>
      <c r="AW8"/>
      <c r="AX8"/>
      <c r="AY8"/>
      <c r="AZ8"/>
      <c r="BA8"/>
      <c r="BB8"/>
      <c r="BC8"/>
      <c r="BD8"/>
      <c r="BE8"/>
      <c r="BG8" s="12" t="s">
        <v>70</v>
      </c>
    </row>
    <row r="9" spans="1:61" ht="15" customHeight="1">
      <c r="A9" s="13">
        <v>2</v>
      </c>
      <c r="B9" s="15"/>
      <c r="C9" s="15"/>
      <c r="D9" s="15"/>
      <c r="E9" s="15"/>
      <c r="F9" s="15"/>
      <c r="G9" s="15"/>
      <c r="H9" s="22"/>
      <c r="I9" s="17" t="str">
        <f t="shared" si="0"/>
        <v/>
      </c>
      <c r="J9" s="15"/>
      <c r="K9" s="16"/>
      <c r="L9" s="15"/>
      <c r="M9" s="16"/>
      <c r="N9" s="13"/>
      <c r="O9" s="23"/>
      <c r="P9" s="1" t="str">
        <f>IF(C9&amp;D9="","--------",C9&amp;D9)</f>
        <v>--------</v>
      </c>
      <c r="Q9" s="1" t="str">
        <f t="shared" si="1"/>
        <v/>
      </c>
      <c r="R9" s="1" t="str">
        <f t="shared" si="2"/>
        <v/>
      </c>
      <c r="S9" s="1" t="str">
        <f t="shared" si="3"/>
        <v/>
      </c>
      <c r="U9" s="50"/>
      <c r="V9" s="50" t="str">
        <f t="shared" ref="V9:V72" si="4">IF(C9="","",B9)</f>
        <v/>
      </c>
      <c r="W9" s="50" t="str">
        <f t="shared" ref="W9:W72" si="5">IF(C9="","",IF(G9="男","1","2"))</f>
        <v/>
      </c>
      <c r="X9" t="str">
        <f t="shared" ref="X9:X72" si="6">IF(C9="","",TRIM(C9)&amp;"　"&amp;TRIM(D9))</f>
        <v/>
      </c>
      <c r="Y9" t="str">
        <f t="shared" ref="Y9:Y72" si="7">IF(C9="","",TRIM(ASC(E9))&amp;" "&amp;TRIM(ASC(F9)))</f>
        <v/>
      </c>
      <c r="Z9" t="str">
        <f t="shared" ref="Z9:Z72" si="8">IF(C9="","",TEXT(H9,"yyyymmdd"))</f>
        <v/>
      </c>
      <c r="AA9"/>
      <c r="AB9" t="str">
        <f t="shared" ref="AB9:AB72" si="9">IF(C9="","","5")</f>
        <v/>
      </c>
      <c r="AC9" t="str">
        <f>IF(I9="","",TEXT(VLOOKUP(I9,データ!$R$3:$T$20,3,TRUE),"@"))</f>
        <v/>
      </c>
      <c r="AD9"/>
      <c r="AE9">
        <f>①大会申込書!$N$5</f>
        <v>0</v>
      </c>
      <c r="AF9"/>
      <c r="AG9"/>
      <c r="AH9"/>
      <c r="AI9"/>
      <c r="AJ9"/>
      <c r="AK9" t="str">
        <f t="shared" ref="AK9:AK72" si="10">IF(C9="","","1")</f>
        <v/>
      </c>
      <c r="AL9" t="str">
        <f>IF(J9="","",TEXT(VLOOKUP(J9,データ!$M$3:$N$32,2,FALSE),"@"))</f>
        <v/>
      </c>
      <c r="AM9" t="str">
        <f t="shared" ref="AM9:AM72" si="11">IF(K9="","",TEXT(K9,"000.00"))</f>
        <v/>
      </c>
      <c r="AN9" t="str">
        <f>IF(L9="","",TEXT(VLOOKUP(L9,データ!$M$3:$N$32,2,FALSE),"@"))</f>
        <v/>
      </c>
      <c r="AO9" t="str">
        <f t="shared" ref="AO9:AO72" si="12">IF(M9="","",TEXT(M9,"000.00"))</f>
        <v/>
      </c>
      <c r="AP9" t="str">
        <f>IF(N9="","",TEXT(VLOOKUP(N9,データ!$M$3:$N$32,2,FALSE),"@"))</f>
        <v/>
      </c>
      <c r="AQ9" t="str">
        <f t="shared" ref="AQ9:AQ72" si="13">IF(O9="","",TEXT(O9,"000.00"))</f>
        <v/>
      </c>
      <c r="AR9"/>
      <c r="AS9"/>
      <c r="AT9"/>
      <c r="AU9"/>
      <c r="AV9"/>
      <c r="AW9"/>
      <c r="AX9"/>
      <c r="AY9"/>
      <c r="AZ9"/>
      <c r="BA9"/>
      <c r="BB9"/>
      <c r="BC9"/>
      <c r="BD9"/>
      <c r="BE9"/>
      <c r="BG9" s="12" t="s">
        <v>71</v>
      </c>
    </row>
    <row r="10" spans="1:61" ht="15" customHeight="1">
      <c r="A10" s="13">
        <v>3</v>
      </c>
      <c r="B10" s="15"/>
      <c r="C10" s="15"/>
      <c r="D10" s="15"/>
      <c r="E10" s="15"/>
      <c r="F10" s="15"/>
      <c r="G10" s="15"/>
      <c r="H10" s="22"/>
      <c r="I10" s="17" t="str">
        <f t="shared" si="0"/>
        <v/>
      </c>
      <c r="J10" s="15"/>
      <c r="K10" s="16"/>
      <c r="L10" s="15"/>
      <c r="M10" s="16"/>
      <c r="N10" s="13"/>
      <c r="O10" s="23"/>
      <c r="P10" s="1" t="str">
        <f t="shared" ref="P10:P73" si="14">IF(C10&amp;D10="","--------",C10&amp;D10)</f>
        <v>--------</v>
      </c>
      <c r="Q10" s="1" t="str">
        <f t="shared" si="1"/>
        <v/>
      </c>
      <c r="R10" s="1" t="str">
        <f t="shared" si="2"/>
        <v/>
      </c>
      <c r="S10" s="1" t="str">
        <f t="shared" si="3"/>
        <v/>
      </c>
      <c r="U10" s="50"/>
      <c r="V10" s="50" t="str">
        <f t="shared" si="4"/>
        <v/>
      </c>
      <c r="W10" s="50" t="str">
        <f t="shared" si="5"/>
        <v/>
      </c>
      <c r="X10" t="str">
        <f t="shared" si="6"/>
        <v/>
      </c>
      <c r="Y10" t="str">
        <f t="shared" si="7"/>
        <v/>
      </c>
      <c r="Z10" t="str">
        <f t="shared" si="8"/>
        <v/>
      </c>
      <c r="AA10"/>
      <c r="AB10" t="str">
        <f t="shared" si="9"/>
        <v/>
      </c>
      <c r="AC10" t="str">
        <f>IF(I10="","",TEXT(VLOOKUP(I10,データ!$R$3:$T$20,3,TRUE),"@"))</f>
        <v/>
      </c>
      <c r="AD10"/>
      <c r="AE10">
        <f>①大会申込書!$N$5</f>
        <v>0</v>
      </c>
      <c r="AF10"/>
      <c r="AG10"/>
      <c r="AH10"/>
      <c r="AI10"/>
      <c r="AJ10"/>
      <c r="AK10" t="str">
        <f t="shared" si="10"/>
        <v/>
      </c>
      <c r="AL10" t="str">
        <f>IF(J10="","",TEXT(VLOOKUP(J10,データ!$M$3:$N$32,2,FALSE),"@"))</f>
        <v/>
      </c>
      <c r="AM10" t="str">
        <f t="shared" si="11"/>
        <v/>
      </c>
      <c r="AN10" t="str">
        <f>IF(L10="","",TEXT(VLOOKUP(L10,データ!$M$3:$N$32,2,FALSE),"@"))</f>
        <v/>
      </c>
      <c r="AO10" t="str">
        <f t="shared" si="12"/>
        <v/>
      </c>
      <c r="AP10" t="str">
        <f>IF(N10="","",TEXT(VLOOKUP(N10,データ!$M$3:$N$32,2,FALSE),"@"))</f>
        <v/>
      </c>
      <c r="AQ10" t="str">
        <f t="shared" si="13"/>
        <v/>
      </c>
      <c r="AR10"/>
      <c r="AS10"/>
      <c r="AT10"/>
      <c r="AU10"/>
      <c r="AV10"/>
      <c r="AW10"/>
      <c r="AX10"/>
      <c r="AY10"/>
      <c r="AZ10"/>
      <c r="BA10"/>
      <c r="BB10"/>
      <c r="BC10"/>
      <c r="BD10"/>
      <c r="BE10"/>
    </row>
    <row r="11" spans="1:61" ht="15" customHeight="1">
      <c r="A11" s="13">
        <v>4</v>
      </c>
      <c r="B11" s="15"/>
      <c r="C11" s="15"/>
      <c r="D11" s="15"/>
      <c r="E11" s="15"/>
      <c r="F11" s="15"/>
      <c r="G11" s="15"/>
      <c r="H11" s="22"/>
      <c r="I11" s="17" t="str">
        <f t="shared" si="0"/>
        <v/>
      </c>
      <c r="J11" s="15"/>
      <c r="K11" s="16"/>
      <c r="L11" s="15"/>
      <c r="M11" s="16"/>
      <c r="N11" s="13"/>
      <c r="O11" s="23"/>
      <c r="P11" s="1" t="str">
        <f t="shared" si="14"/>
        <v>--------</v>
      </c>
      <c r="Q11" s="1" t="str">
        <f t="shared" si="1"/>
        <v/>
      </c>
      <c r="R11" s="1" t="str">
        <f t="shared" si="2"/>
        <v/>
      </c>
      <c r="S11" s="1" t="str">
        <f t="shared" si="3"/>
        <v/>
      </c>
      <c r="T11" s="38"/>
      <c r="U11" s="50"/>
      <c r="V11" s="50" t="str">
        <f t="shared" si="4"/>
        <v/>
      </c>
      <c r="W11" s="50" t="str">
        <f t="shared" si="5"/>
        <v/>
      </c>
      <c r="X11" t="str">
        <f t="shared" si="6"/>
        <v/>
      </c>
      <c r="Y11" t="str">
        <f t="shared" si="7"/>
        <v/>
      </c>
      <c r="Z11" t="str">
        <f t="shared" si="8"/>
        <v/>
      </c>
      <c r="AA11"/>
      <c r="AB11" t="str">
        <f t="shared" si="9"/>
        <v/>
      </c>
      <c r="AC11" t="str">
        <f>IF(I11="","",TEXT(VLOOKUP(I11,データ!$R$3:$T$20,3,TRUE),"@"))</f>
        <v/>
      </c>
      <c r="AD11"/>
      <c r="AE11">
        <f>①大会申込書!$N$5</f>
        <v>0</v>
      </c>
      <c r="AF11"/>
      <c r="AG11"/>
      <c r="AH11"/>
      <c r="AI11"/>
      <c r="AJ11"/>
      <c r="AK11" t="str">
        <f t="shared" si="10"/>
        <v/>
      </c>
      <c r="AL11" t="str">
        <f>IF(J11="","",TEXT(VLOOKUP(J11,データ!$M$3:$N$32,2,FALSE),"@"))</f>
        <v/>
      </c>
      <c r="AM11" t="str">
        <f t="shared" si="11"/>
        <v/>
      </c>
      <c r="AN11" t="str">
        <f>IF(L11="","",TEXT(VLOOKUP(L11,データ!$M$3:$N$32,2,FALSE),"@"))</f>
        <v/>
      </c>
      <c r="AO11" t="str">
        <f t="shared" si="12"/>
        <v/>
      </c>
      <c r="AP11" t="str">
        <f>IF(N11="","",TEXT(VLOOKUP(N11,データ!$M$3:$N$32,2,FALSE),"@"))</f>
        <v/>
      </c>
      <c r="AQ11" t="str">
        <f t="shared" si="13"/>
        <v/>
      </c>
      <c r="AR11"/>
      <c r="AS11"/>
      <c r="AT11"/>
      <c r="AU11"/>
      <c r="AV11"/>
      <c r="AW11"/>
      <c r="AX11"/>
      <c r="AY11"/>
      <c r="AZ11"/>
      <c r="BA11"/>
      <c r="BB11"/>
      <c r="BC11"/>
      <c r="BD11"/>
      <c r="BE11"/>
      <c r="BG11" s="12" t="s">
        <v>163</v>
      </c>
      <c r="BH11" s="12"/>
      <c r="BI11" s="12" t="s">
        <v>164</v>
      </c>
    </row>
    <row r="12" spans="1:61" ht="15" customHeight="1">
      <c r="A12" s="13">
        <v>5</v>
      </c>
      <c r="B12" s="15"/>
      <c r="C12" s="15"/>
      <c r="D12" s="15"/>
      <c r="E12" s="15"/>
      <c r="F12" s="15"/>
      <c r="G12" s="15"/>
      <c r="H12" s="22"/>
      <c r="I12" s="17" t="str">
        <f t="shared" si="0"/>
        <v/>
      </c>
      <c r="J12" s="15"/>
      <c r="K12" s="16"/>
      <c r="L12" s="15"/>
      <c r="M12" s="16"/>
      <c r="N12" s="13"/>
      <c r="O12" s="23"/>
      <c r="P12" s="1" t="str">
        <f t="shared" si="14"/>
        <v>--------</v>
      </c>
      <c r="Q12" s="1" t="str">
        <f t="shared" si="1"/>
        <v/>
      </c>
      <c r="R12" s="1" t="str">
        <f t="shared" si="2"/>
        <v/>
      </c>
      <c r="S12" s="1" t="str">
        <f t="shared" si="3"/>
        <v/>
      </c>
      <c r="U12" s="50"/>
      <c r="V12" s="50" t="str">
        <f t="shared" si="4"/>
        <v/>
      </c>
      <c r="W12" s="50" t="str">
        <f t="shared" si="5"/>
        <v/>
      </c>
      <c r="X12" t="str">
        <f t="shared" si="6"/>
        <v/>
      </c>
      <c r="Y12" t="str">
        <f t="shared" si="7"/>
        <v/>
      </c>
      <c r="Z12" t="str">
        <f t="shared" si="8"/>
        <v/>
      </c>
      <c r="AA12"/>
      <c r="AB12" t="str">
        <f t="shared" si="9"/>
        <v/>
      </c>
      <c r="AC12" t="str">
        <f>IF(I12="","",TEXT(VLOOKUP(I12,データ!$R$3:$T$20,3,TRUE),"@"))</f>
        <v/>
      </c>
      <c r="AD12"/>
      <c r="AE12">
        <f>①大会申込書!$N$5</f>
        <v>0</v>
      </c>
      <c r="AF12"/>
      <c r="AG12"/>
      <c r="AH12"/>
      <c r="AI12"/>
      <c r="AJ12"/>
      <c r="AK12" t="str">
        <f t="shared" si="10"/>
        <v/>
      </c>
      <c r="AL12" t="str">
        <f>IF(J12="","",TEXT(VLOOKUP(J12,データ!$M$3:$N$32,2,FALSE),"@"))</f>
        <v/>
      </c>
      <c r="AM12" t="str">
        <f t="shared" si="11"/>
        <v/>
      </c>
      <c r="AN12" t="str">
        <f>IF(L12="","",TEXT(VLOOKUP(L12,データ!$M$3:$N$32,2,FALSE),"@"))</f>
        <v/>
      </c>
      <c r="AO12" t="str">
        <f t="shared" si="12"/>
        <v/>
      </c>
      <c r="AP12" t="str">
        <f>IF(N12="","",TEXT(VLOOKUP(N12,データ!$M$3:$N$32,2,FALSE),"@"))</f>
        <v/>
      </c>
      <c r="AQ12" t="str">
        <f t="shared" si="13"/>
        <v/>
      </c>
      <c r="AR12"/>
      <c r="AS12"/>
      <c r="AT12"/>
      <c r="AU12"/>
      <c r="AV12"/>
      <c r="AW12"/>
      <c r="AX12"/>
      <c r="AY12"/>
      <c r="AZ12"/>
      <c r="BA12"/>
      <c r="BB12"/>
      <c r="BC12"/>
      <c r="BD12"/>
      <c r="BE12"/>
      <c r="BG12" s="12"/>
      <c r="BH12" s="12"/>
      <c r="BI12" s="12" t="s">
        <v>165</v>
      </c>
    </row>
    <row r="13" spans="1:61" ht="15" customHeight="1">
      <c r="A13" s="13">
        <v>6</v>
      </c>
      <c r="B13" s="15"/>
      <c r="C13" s="15"/>
      <c r="D13" s="15"/>
      <c r="E13" s="15"/>
      <c r="F13" s="15"/>
      <c r="G13" s="15"/>
      <c r="H13" s="22"/>
      <c r="I13" s="17" t="str">
        <f t="shared" si="0"/>
        <v/>
      </c>
      <c r="J13" s="15"/>
      <c r="K13" s="16"/>
      <c r="L13" s="15"/>
      <c r="M13" s="16"/>
      <c r="N13" s="13"/>
      <c r="O13" s="23"/>
      <c r="P13" s="1" t="str">
        <f t="shared" si="14"/>
        <v>--------</v>
      </c>
      <c r="Q13" s="1" t="str">
        <f t="shared" si="1"/>
        <v/>
      </c>
      <c r="R13" s="1" t="str">
        <f t="shared" si="2"/>
        <v/>
      </c>
      <c r="S13" s="1" t="str">
        <f t="shared" si="3"/>
        <v/>
      </c>
      <c r="U13" s="50"/>
      <c r="V13" s="50" t="str">
        <f t="shared" si="4"/>
        <v/>
      </c>
      <c r="W13" s="50" t="str">
        <f t="shared" si="5"/>
        <v/>
      </c>
      <c r="X13" t="str">
        <f t="shared" si="6"/>
        <v/>
      </c>
      <c r="Y13" t="str">
        <f t="shared" si="7"/>
        <v/>
      </c>
      <c r="Z13" t="str">
        <f t="shared" si="8"/>
        <v/>
      </c>
      <c r="AA13"/>
      <c r="AB13" t="str">
        <f t="shared" si="9"/>
        <v/>
      </c>
      <c r="AC13" t="str">
        <f>IF(I13="","",TEXT(VLOOKUP(I13,データ!$R$3:$T$20,3,TRUE),"@"))</f>
        <v/>
      </c>
      <c r="AD13"/>
      <c r="AE13">
        <f>①大会申込書!$N$5</f>
        <v>0</v>
      </c>
      <c r="AF13"/>
      <c r="AG13"/>
      <c r="AH13"/>
      <c r="AI13"/>
      <c r="AJ13"/>
      <c r="AK13" t="str">
        <f t="shared" si="10"/>
        <v/>
      </c>
      <c r="AL13" t="str">
        <f>IF(J13="","",TEXT(VLOOKUP(J13,データ!$M$3:$N$32,2,FALSE),"@"))</f>
        <v/>
      </c>
      <c r="AM13" t="str">
        <f t="shared" si="11"/>
        <v/>
      </c>
      <c r="AN13" t="str">
        <f>IF(L13="","",TEXT(VLOOKUP(L13,データ!$M$3:$N$32,2,FALSE),"@"))</f>
        <v/>
      </c>
      <c r="AO13" t="str">
        <f t="shared" si="12"/>
        <v/>
      </c>
      <c r="AP13" t="str">
        <f>IF(N13="","",TEXT(VLOOKUP(N13,データ!$M$3:$N$32,2,FALSE),"@"))</f>
        <v/>
      </c>
      <c r="AQ13" t="str">
        <f t="shared" si="13"/>
        <v/>
      </c>
      <c r="AR13"/>
      <c r="AS13"/>
      <c r="AT13"/>
      <c r="AU13"/>
      <c r="AV13"/>
      <c r="AW13"/>
      <c r="AX13"/>
      <c r="AY13"/>
      <c r="AZ13"/>
      <c r="BA13"/>
      <c r="BB13"/>
      <c r="BC13"/>
      <c r="BD13"/>
      <c r="BE13"/>
    </row>
    <row r="14" spans="1:61" ht="15" customHeight="1">
      <c r="A14" s="13">
        <v>7</v>
      </c>
      <c r="B14" s="15"/>
      <c r="C14" s="15"/>
      <c r="D14" s="15"/>
      <c r="E14" s="15"/>
      <c r="F14" s="15"/>
      <c r="G14" s="15"/>
      <c r="H14" s="22"/>
      <c r="I14" s="17" t="str">
        <f t="shared" si="0"/>
        <v/>
      </c>
      <c r="J14" s="15"/>
      <c r="K14" s="16"/>
      <c r="L14" s="15"/>
      <c r="M14" s="16"/>
      <c r="N14" s="13"/>
      <c r="O14" s="23"/>
      <c r="P14" s="1" t="str">
        <f t="shared" si="14"/>
        <v>--------</v>
      </c>
      <c r="Q14" s="1" t="str">
        <f t="shared" ref="Q14:Q77" si="15">I14</f>
        <v/>
      </c>
      <c r="R14" s="1" t="str">
        <f t="shared" ref="R14:R77" si="16">IF(G14="男",COUNTA(J14,L14,N14),"")</f>
        <v/>
      </c>
      <c r="S14" s="1" t="str">
        <f t="shared" ref="S14:S77" si="17">IF(G14="女",COUNTA(J14,L14,N14),"")</f>
        <v/>
      </c>
      <c r="U14" s="50"/>
      <c r="V14" s="50" t="str">
        <f t="shared" si="4"/>
        <v/>
      </c>
      <c r="W14" s="50" t="str">
        <f t="shared" si="5"/>
        <v/>
      </c>
      <c r="X14" t="str">
        <f t="shared" si="6"/>
        <v/>
      </c>
      <c r="Y14" t="str">
        <f t="shared" si="7"/>
        <v/>
      </c>
      <c r="Z14" t="str">
        <f t="shared" si="8"/>
        <v/>
      </c>
      <c r="AA14"/>
      <c r="AB14" t="str">
        <f t="shared" si="9"/>
        <v/>
      </c>
      <c r="AC14" t="str">
        <f>IF(I14="","",TEXT(VLOOKUP(I14,データ!$R$3:$T$20,3,TRUE),"@"))</f>
        <v/>
      </c>
      <c r="AD14"/>
      <c r="AE14">
        <f>①大会申込書!$N$5</f>
        <v>0</v>
      </c>
      <c r="AF14"/>
      <c r="AG14"/>
      <c r="AH14"/>
      <c r="AI14"/>
      <c r="AJ14"/>
      <c r="AK14" t="str">
        <f t="shared" si="10"/>
        <v/>
      </c>
      <c r="AL14" t="str">
        <f>IF(J14="","",TEXT(VLOOKUP(J14,データ!$M$3:$N$32,2,FALSE),"@"))</f>
        <v/>
      </c>
      <c r="AM14" t="str">
        <f t="shared" si="11"/>
        <v/>
      </c>
      <c r="AN14" t="str">
        <f>IF(L14="","",TEXT(VLOOKUP(L14,データ!$M$3:$N$32,2,FALSE),"@"))</f>
        <v/>
      </c>
      <c r="AO14" t="str">
        <f t="shared" si="12"/>
        <v/>
      </c>
      <c r="AP14" t="str">
        <f>IF(N14="","",TEXT(VLOOKUP(N14,データ!$M$3:$N$32,2,FALSE),"@"))</f>
        <v/>
      </c>
      <c r="AQ14" t="str">
        <f t="shared" si="13"/>
        <v/>
      </c>
      <c r="AR14"/>
      <c r="AS14"/>
      <c r="AT14"/>
      <c r="AU14"/>
      <c r="AV14"/>
      <c r="AW14"/>
      <c r="AX14"/>
      <c r="AY14"/>
      <c r="AZ14"/>
      <c r="BA14"/>
      <c r="BB14"/>
      <c r="BC14"/>
      <c r="BD14"/>
      <c r="BE14"/>
    </row>
    <row r="15" spans="1:61" ht="15" customHeight="1">
      <c r="A15" s="13">
        <v>8</v>
      </c>
      <c r="B15" s="15"/>
      <c r="C15" s="15"/>
      <c r="D15" s="15"/>
      <c r="E15" s="15"/>
      <c r="F15" s="15"/>
      <c r="G15" s="15"/>
      <c r="H15" s="22"/>
      <c r="I15" s="17" t="str">
        <f t="shared" si="0"/>
        <v/>
      </c>
      <c r="J15" s="15"/>
      <c r="K15" s="16"/>
      <c r="L15" s="15"/>
      <c r="M15" s="16"/>
      <c r="N15" s="13"/>
      <c r="O15" s="23"/>
      <c r="P15" s="1" t="str">
        <f t="shared" si="14"/>
        <v>--------</v>
      </c>
      <c r="Q15" s="1" t="str">
        <f t="shared" si="15"/>
        <v/>
      </c>
      <c r="R15" s="1" t="str">
        <f t="shared" si="16"/>
        <v/>
      </c>
      <c r="S15" s="1" t="str">
        <f t="shared" si="17"/>
        <v/>
      </c>
      <c r="U15" s="50"/>
      <c r="V15" s="50" t="str">
        <f t="shared" si="4"/>
        <v/>
      </c>
      <c r="W15" s="50" t="str">
        <f t="shared" si="5"/>
        <v/>
      </c>
      <c r="X15" t="str">
        <f t="shared" si="6"/>
        <v/>
      </c>
      <c r="Y15" t="str">
        <f t="shared" si="7"/>
        <v/>
      </c>
      <c r="Z15" t="str">
        <f t="shared" si="8"/>
        <v/>
      </c>
      <c r="AA15"/>
      <c r="AB15" t="str">
        <f t="shared" si="9"/>
        <v/>
      </c>
      <c r="AC15" t="str">
        <f>IF(I15="","",TEXT(VLOOKUP(I15,データ!$R$3:$T$20,3,TRUE),"@"))</f>
        <v/>
      </c>
      <c r="AD15"/>
      <c r="AE15">
        <f>①大会申込書!$N$5</f>
        <v>0</v>
      </c>
      <c r="AF15"/>
      <c r="AG15"/>
      <c r="AH15"/>
      <c r="AI15"/>
      <c r="AJ15"/>
      <c r="AK15" t="str">
        <f t="shared" si="10"/>
        <v/>
      </c>
      <c r="AL15" t="str">
        <f>IF(J15="","",TEXT(VLOOKUP(J15,データ!$M$3:$N$32,2,FALSE),"@"))</f>
        <v/>
      </c>
      <c r="AM15" t="str">
        <f t="shared" si="11"/>
        <v/>
      </c>
      <c r="AN15" t="str">
        <f>IF(L15="","",TEXT(VLOOKUP(L15,データ!$M$3:$N$32,2,FALSE),"@"))</f>
        <v/>
      </c>
      <c r="AO15" t="str">
        <f t="shared" si="12"/>
        <v/>
      </c>
      <c r="AP15" t="str">
        <f>IF(N15="","",TEXT(VLOOKUP(N15,データ!$M$3:$N$32,2,FALSE),"@"))</f>
        <v/>
      </c>
      <c r="AQ15" t="str">
        <f t="shared" si="13"/>
        <v/>
      </c>
      <c r="AR15"/>
      <c r="AS15"/>
      <c r="AT15"/>
      <c r="AU15"/>
      <c r="AV15"/>
      <c r="AW15"/>
      <c r="AX15"/>
      <c r="AY15"/>
      <c r="AZ15"/>
      <c r="BA15"/>
      <c r="BB15"/>
      <c r="BC15"/>
      <c r="BD15"/>
      <c r="BE15"/>
    </row>
    <row r="16" spans="1:61" ht="15" customHeight="1">
      <c r="A16" s="13">
        <v>9</v>
      </c>
      <c r="B16" s="15"/>
      <c r="C16" s="15"/>
      <c r="D16" s="15"/>
      <c r="E16" s="15"/>
      <c r="F16" s="15"/>
      <c r="G16" s="15"/>
      <c r="H16" s="22"/>
      <c r="I16" s="17" t="str">
        <f t="shared" si="0"/>
        <v/>
      </c>
      <c r="J16" s="15"/>
      <c r="K16" s="16"/>
      <c r="L16" s="15"/>
      <c r="M16" s="16"/>
      <c r="N16" s="13"/>
      <c r="O16" s="23"/>
      <c r="P16" s="1" t="str">
        <f t="shared" si="14"/>
        <v>--------</v>
      </c>
      <c r="Q16" s="1" t="str">
        <f t="shared" si="15"/>
        <v/>
      </c>
      <c r="R16" s="1" t="str">
        <f t="shared" si="16"/>
        <v/>
      </c>
      <c r="S16" s="1" t="str">
        <f t="shared" si="17"/>
        <v/>
      </c>
      <c r="U16" s="50"/>
      <c r="V16" s="50" t="str">
        <f t="shared" si="4"/>
        <v/>
      </c>
      <c r="W16" s="50" t="str">
        <f t="shared" si="5"/>
        <v/>
      </c>
      <c r="X16" t="str">
        <f t="shared" si="6"/>
        <v/>
      </c>
      <c r="Y16" t="str">
        <f t="shared" si="7"/>
        <v/>
      </c>
      <c r="Z16" t="str">
        <f t="shared" si="8"/>
        <v/>
      </c>
      <c r="AA16"/>
      <c r="AB16" t="str">
        <f t="shared" si="9"/>
        <v/>
      </c>
      <c r="AC16" t="str">
        <f>IF(I16="","",TEXT(VLOOKUP(I16,データ!$R$3:$T$20,3,TRUE),"@"))</f>
        <v/>
      </c>
      <c r="AD16"/>
      <c r="AE16">
        <f>①大会申込書!$N$5</f>
        <v>0</v>
      </c>
      <c r="AF16"/>
      <c r="AG16"/>
      <c r="AH16"/>
      <c r="AI16"/>
      <c r="AJ16"/>
      <c r="AK16" t="str">
        <f t="shared" si="10"/>
        <v/>
      </c>
      <c r="AL16" t="str">
        <f>IF(J16="","",TEXT(VLOOKUP(J16,データ!$M$3:$N$32,2,FALSE),"@"))</f>
        <v/>
      </c>
      <c r="AM16" t="str">
        <f t="shared" si="11"/>
        <v/>
      </c>
      <c r="AN16" t="str">
        <f>IF(L16="","",TEXT(VLOOKUP(L16,データ!$M$3:$N$32,2,FALSE),"@"))</f>
        <v/>
      </c>
      <c r="AO16" t="str">
        <f t="shared" si="12"/>
        <v/>
      </c>
      <c r="AP16" t="str">
        <f>IF(N16="","",TEXT(VLOOKUP(N16,データ!$M$3:$N$32,2,FALSE),"@"))</f>
        <v/>
      </c>
      <c r="AQ16" t="str">
        <f t="shared" si="13"/>
        <v/>
      </c>
      <c r="AR16"/>
      <c r="AS16"/>
      <c r="AT16"/>
      <c r="AU16"/>
      <c r="AV16"/>
      <c r="AW16"/>
      <c r="AX16"/>
      <c r="AY16"/>
      <c r="AZ16"/>
      <c r="BA16"/>
      <c r="BB16"/>
      <c r="BC16"/>
      <c r="BD16"/>
      <c r="BE16"/>
    </row>
    <row r="17" spans="1:57" ht="15" customHeight="1">
      <c r="A17" s="13">
        <v>10</v>
      </c>
      <c r="B17" s="15"/>
      <c r="C17" s="15"/>
      <c r="D17" s="15"/>
      <c r="E17" s="15"/>
      <c r="F17" s="15"/>
      <c r="G17" s="15"/>
      <c r="H17" s="22"/>
      <c r="I17" s="17" t="str">
        <f t="shared" si="0"/>
        <v/>
      </c>
      <c r="J17" s="15"/>
      <c r="K17" s="16"/>
      <c r="L17" s="15"/>
      <c r="M17" s="16"/>
      <c r="N17" s="13"/>
      <c r="O17" s="23"/>
      <c r="P17" s="1" t="str">
        <f t="shared" si="14"/>
        <v>--------</v>
      </c>
      <c r="Q17" s="1" t="str">
        <f t="shared" si="15"/>
        <v/>
      </c>
      <c r="R17" s="1" t="str">
        <f t="shared" si="16"/>
        <v/>
      </c>
      <c r="S17" s="1" t="str">
        <f t="shared" si="17"/>
        <v/>
      </c>
      <c r="U17" s="50"/>
      <c r="V17" s="50" t="str">
        <f t="shared" si="4"/>
        <v/>
      </c>
      <c r="W17" s="50" t="str">
        <f t="shared" si="5"/>
        <v/>
      </c>
      <c r="X17" t="str">
        <f t="shared" si="6"/>
        <v/>
      </c>
      <c r="Y17" t="str">
        <f t="shared" si="7"/>
        <v/>
      </c>
      <c r="Z17" t="str">
        <f t="shared" si="8"/>
        <v/>
      </c>
      <c r="AA17"/>
      <c r="AB17" t="str">
        <f t="shared" si="9"/>
        <v/>
      </c>
      <c r="AC17" t="str">
        <f>IF(I17="","",TEXT(VLOOKUP(I17,データ!$R$3:$T$20,3,TRUE),"@"))</f>
        <v/>
      </c>
      <c r="AD17"/>
      <c r="AE17">
        <f>①大会申込書!$N$5</f>
        <v>0</v>
      </c>
      <c r="AF17"/>
      <c r="AG17"/>
      <c r="AH17"/>
      <c r="AI17"/>
      <c r="AJ17"/>
      <c r="AK17" t="str">
        <f t="shared" si="10"/>
        <v/>
      </c>
      <c r="AL17" t="str">
        <f>IF(J17="","",TEXT(VLOOKUP(J17,データ!$M$3:$N$32,2,FALSE),"@"))</f>
        <v/>
      </c>
      <c r="AM17" t="str">
        <f t="shared" si="11"/>
        <v/>
      </c>
      <c r="AN17" t="str">
        <f>IF(L17="","",TEXT(VLOOKUP(L17,データ!$M$3:$N$32,2,FALSE),"@"))</f>
        <v/>
      </c>
      <c r="AO17" t="str">
        <f t="shared" si="12"/>
        <v/>
      </c>
      <c r="AP17" t="str">
        <f>IF(N17="","",TEXT(VLOOKUP(N17,データ!$M$3:$N$32,2,FALSE),"@"))</f>
        <v/>
      </c>
      <c r="AQ17" t="str">
        <f t="shared" si="13"/>
        <v/>
      </c>
      <c r="AR17"/>
      <c r="AS17"/>
      <c r="AT17"/>
      <c r="AU17"/>
      <c r="AV17"/>
      <c r="AW17"/>
      <c r="AX17"/>
      <c r="AY17"/>
      <c r="AZ17"/>
      <c r="BA17"/>
      <c r="BB17"/>
      <c r="BC17"/>
      <c r="BD17"/>
      <c r="BE17"/>
    </row>
    <row r="18" spans="1:57" ht="15" customHeight="1">
      <c r="A18" s="13">
        <v>11</v>
      </c>
      <c r="B18" s="15"/>
      <c r="C18" s="15"/>
      <c r="D18" s="15"/>
      <c r="E18" s="15"/>
      <c r="F18" s="15"/>
      <c r="G18" s="15"/>
      <c r="H18" s="22"/>
      <c r="I18" s="17" t="str">
        <f t="shared" si="0"/>
        <v/>
      </c>
      <c r="J18" s="15"/>
      <c r="K18" s="16"/>
      <c r="L18" s="15"/>
      <c r="M18" s="16"/>
      <c r="N18" s="13"/>
      <c r="O18" s="23"/>
      <c r="P18" s="1" t="str">
        <f t="shared" si="14"/>
        <v>--------</v>
      </c>
      <c r="Q18" s="1" t="str">
        <f t="shared" si="15"/>
        <v/>
      </c>
      <c r="R18" s="1" t="str">
        <f t="shared" si="16"/>
        <v/>
      </c>
      <c r="S18" s="1" t="str">
        <f t="shared" si="17"/>
        <v/>
      </c>
      <c r="U18" s="50"/>
      <c r="V18" s="50" t="str">
        <f t="shared" si="4"/>
        <v/>
      </c>
      <c r="W18" s="50" t="str">
        <f t="shared" si="5"/>
        <v/>
      </c>
      <c r="X18" t="str">
        <f t="shared" si="6"/>
        <v/>
      </c>
      <c r="Y18" t="str">
        <f t="shared" si="7"/>
        <v/>
      </c>
      <c r="Z18" t="str">
        <f t="shared" si="8"/>
        <v/>
      </c>
      <c r="AA18"/>
      <c r="AB18" t="str">
        <f t="shared" si="9"/>
        <v/>
      </c>
      <c r="AC18" t="str">
        <f>IF(I18="","",TEXT(VLOOKUP(I18,データ!$R$3:$T$20,3,TRUE),"@"))</f>
        <v/>
      </c>
      <c r="AD18"/>
      <c r="AE18">
        <f>①大会申込書!$N$5</f>
        <v>0</v>
      </c>
      <c r="AF18"/>
      <c r="AG18"/>
      <c r="AH18"/>
      <c r="AI18"/>
      <c r="AJ18"/>
      <c r="AK18" t="str">
        <f t="shared" si="10"/>
        <v/>
      </c>
      <c r="AL18" t="str">
        <f>IF(J18="","",TEXT(VLOOKUP(J18,データ!$M$3:$N$32,2,FALSE),"@"))</f>
        <v/>
      </c>
      <c r="AM18" t="str">
        <f t="shared" si="11"/>
        <v/>
      </c>
      <c r="AN18" t="str">
        <f>IF(L18="","",TEXT(VLOOKUP(L18,データ!$M$3:$N$32,2,FALSE),"@"))</f>
        <v/>
      </c>
      <c r="AO18" t="str">
        <f t="shared" si="12"/>
        <v/>
      </c>
      <c r="AP18" t="str">
        <f>IF(N18="","",TEXT(VLOOKUP(N18,データ!$M$3:$N$32,2,FALSE),"@"))</f>
        <v/>
      </c>
      <c r="AQ18" t="str">
        <f t="shared" si="13"/>
        <v/>
      </c>
      <c r="AR18"/>
      <c r="AS18"/>
      <c r="AT18"/>
      <c r="AU18"/>
      <c r="AV18"/>
      <c r="AW18"/>
      <c r="AX18"/>
      <c r="AY18"/>
      <c r="AZ18"/>
      <c r="BA18"/>
      <c r="BB18"/>
      <c r="BC18"/>
      <c r="BD18"/>
      <c r="BE18"/>
    </row>
    <row r="19" spans="1:57" ht="15" customHeight="1">
      <c r="A19" s="13">
        <v>12</v>
      </c>
      <c r="B19" s="15"/>
      <c r="C19" s="15"/>
      <c r="D19" s="15"/>
      <c r="E19" s="15"/>
      <c r="F19" s="15"/>
      <c r="G19" s="15"/>
      <c r="H19" s="22"/>
      <c r="I19" s="17" t="str">
        <f t="shared" si="0"/>
        <v/>
      </c>
      <c r="J19" s="15"/>
      <c r="K19" s="16"/>
      <c r="L19" s="15"/>
      <c r="M19" s="16"/>
      <c r="N19" s="13"/>
      <c r="O19" s="23"/>
      <c r="P19" s="1" t="str">
        <f t="shared" si="14"/>
        <v>--------</v>
      </c>
      <c r="Q19" s="1" t="str">
        <f t="shared" si="15"/>
        <v/>
      </c>
      <c r="R19" s="1" t="str">
        <f t="shared" si="16"/>
        <v/>
      </c>
      <c r="S19" s="1" t="str">
        <f t="shared" si="17"/>
        <v/>
      </c>
      <c r="U19" s="50"/>
      <c r="V19" s="50" t="str">
        <f t="shared" si="4"/>
        <v/>
      </c>
      <c r="W19" s="50" t="str">
        <f t="shared" si="5"/>
        <v/>
      </c>
      <c r="X19" t="str">
        <f t="shared" si="6"/>
        <v/>
      </c>
      <c r="Y19" t="str">
        <f t="shared" si="7"/>
        <v/>
      </c>
      <c r="Z19" t="str">
        <f t="shared" si="8"/>
        <v/>
      </c>
      <c r="AA19"/>
      <c r="AB19" t="str">
        <f t="shared" si="9"/>
        <v/>
      </c>
      <c r="AC19" t="str">
        <f>IF(I19="","",TEXT(VLOOKUP(I19,データ!$R$3:$T$20,3,TRUE),"@"))</f>
        <v/>
      </c>
      <c r="AD19"/>
      <c r="AE19">
        <f>①大会申込書!$N$5</f>
        <v>0</v>
      </c>
      <c r="AF19"/>
      <c r="AG19"/>
      <c r="AH19"/>
      <c r="AI19"/>
      <c r="AJ19"/>
      <c r="AK19" t="str">
        <f t="shared" si="10"/>
        <v/>
      </c>
      <c r="AL19" t="str">
        <f>IF(J19="","",TEXT(VLOOKUP(J19,データ!$M$3:$N$32,2,FALSE),"@"))</f>
        <v/>
      </c>
      <c r="AM19" t="str">
        <f t="shared" si="11"/>
        <v/>
      </c>
      <c r="AN19" t="str">
        <f>IF(L19="","",TEXT(VLOOKUP(L19,データ!$M$3:$N$32,2,FALSE),"@"))</f>
        <v/>
      </c>
      <c r="AO19" t="str">
        <f t="shared" si="12"/>
        <v/>
      </c>
      <c r="AP19" t="str">
        <f>IF(N19="","",TEXT(VLOOKUP(N19,データ!$M$3:$N$32,2,FALSE),"@"))</f>
        <v/>
      </c>
      <c r="AQ19" t="str">
        <f t="shared" si="13"/>
        <v/>
      </c>
      <c r="AR19"/>
      <c r="AS19"/>
      <c r="AT19"/>
      <c r="AU19"/>
      <c r="AV19"/>
      <c r="AW19"/>
      <c r="AX19"/>
      <c r="AY19"/>
      <c r="AZ19"/>
      <c r="BA19"/>
      <c r="BB19"/>
      <c r="BC19"/>
      <c r="BD19"/>
      <c r="BE19"/>
    </row>
    <row r="20" spans="1:57" ht="15" customHeight="1">
      <c r="A20" s="13">
        <v>13</v>
      </c>
      <c r="B20" s="15"/>
      <c r="C20" s="15"/>
      <c r="D20" s="15"/>
      <c r="E20" s="15"/>
      <c r="F20" s="15"/>
      <c r="G20" s="15"/>
      <c r="H20" s="22"/>
      <c r="I20" s="17" t="str">
        <f t="shared" si="0"/>
        <v/>
      </c>
      <c r="J20" s="15"/>
      <c r="K20" s="16"/>
      <c r="L20" s="15"/>
      <c r="M20" s="16"/>
      <c r="N20" s="13"/>
      <c r="O20" s="23"/>
      <c r="P20" s="1" t="str">
        <f t="shared" si="14"/>
        <v>--------</v>
      </c>
      <c r="Q20" s="1" t="str">
        <f t="shared" si="15"/>
        <v/>
      </c>
      <c r="R20" s="1" t="str">
        <f t="shared" si="16"/>
        <v/>
      </c>
      <c r="S20" s="1" t="str">
        <f t="shared" si="17"/>
        <v/>
      </c>
      <c r="U20" s="50"/>
      <c r="V20" s="50" t="str">
        <f t="shared" si="4"/>
        <v/>
      </c>
      <c r="W20" s="50" t="str">
        <f t="shared" si="5"/>
        <v/>
      </c>
      <c r="X20" t="str">
        <f t="shared" si="6"/>
        <v/>
      </c>
      <c r="Y20" t="str">
        <f t="shared" si="7"/>
        <v/>
      </c>
      <c r="Z20" t="str">
        <f t="shared" si="8"/>
        <v/>
      </c>
      <c r="AA20"/>
      <c r="AB20" t="str">
        <f t="shared" si="9"/>
        <v/>
      </c>
      <c r="AC20" t="str">
        <f>IF(I20="","",TEXT(VLOOKUP(I20,データ!$R$3:$T$20,3,TRUE),"@"))</f>
        <v/>
      </c>
      <c r="AD20"/>
      <c r="AE20">
        <f>①大会申込書!$N$5</f>
        <v>0</v>
      </c>
      <c r="AF20"/>
      <c r="AG20"/>
      <c r="AH20"/>
      <c r="AI20"/>
      <c r="AJ20"/>
      <c r="AK20" t="str">
        <f t="shared" si="10"/>
        <v/>
      </c>
      <c r="AL20" t="str">
        <f>IF(J20="","",TEXT(VLOOKUP(J20,データ!$M$3:$N$32,2,FALSE),"@"))</f>
        <v/>
      </c>
      <c r="AM20" t="str">
        <f t="shared" si="11"/>
        <v/>
      </c>
      <c r="AN20" t="str">
        <f>IF(L20="","",TEXT(VLOOKUP(L20,データ!$M$3:$N$32,2,FALSE),"@"))</f>
        <v/>
      </c>
      <c r="AO20" t="str">
        <f t="shared" si="12"/>
        <v/>
      </c>
      <c r="AP20" t="str">
        <f>IF(N20="","",TEXT(VLOOKUP(N20,データ!$M$3:$N$32,2,FALSE),"@"))</f>
        <v/>
      </c>
      <c r="AQ20" t="str">
        <f t="shared" si="13"/>
        <v/>
      </c>
      <c r="AR20"/>
      <c r="AS20"/>
      <c r="AT20"/>
      <c r="AU20"/>
      <c r="AV20"/>
      <c r="AW20"/>
      <c r="AX20"/>
      <c r="AY20"/>
      <c r="AZ20"/>
      <c r="BA20"/>
      <c r="BB20"/>
      <c r="BC20"/>
      <c r="BD20"/>
      <c r="BE20"/>
    </row>
    <row r="21" spans="1:57" ht="15" customHeight="1">
      <c r="A21" s="13">
        <v>14</v>
      </c>
      <c r="B21" s="15"/>
      <c r="C21" s="15"/>
      <c r="D21" s="15"/>
      <c r="E21" s="15"/>
      <c r="F21" s="15"/>
      <c r="G21" s="15"/>
      <c r="H21" s="22"/>
      <c r="I21" s="17" t="str">
        <f t="shared" si="0"/>
        <v/>
      </c>
      <c r="J21" s="15"/>
      <c r="K21" s="16"/>
      <c r="L21" s="15"/>
      <c r="M21" s="16"/>
      <c r="N21" s="13"/>
      <c r="O21" s="23"/>
      <c r="P21" s="1" t="str">
        <f t="shared" si="14"/>
        <v>--------</v>
      </c>
      <c r="Q21" s="1" t="str">
        <f t="shared" si="15"/>
        <v/>
      </c>
      <c r="R21" s="1" t="str">
        <f t="shared" si="16"/>
        <v/>
      </c>
      <c r="S21" s="1" t="str">
        <f t="shared" si="17"/>
        <v/>
      </c>
      <c r="U21" s="50"/>
      <c r="V21" s="50" t="str">
        <f t="shared" si="4"/>
        <v/>
      </c>
      <c r="W21" s="50" t="str">
        <f t="shared" si="5"/>
        <v/>
      </c>
      <c r="X21" t="str">
        <f t="shared" si="6"/>
        <v/>
      </c>
      <c r="Y21" t="str">
        <f t="shared" si="7"/>
        <v/>
      </c>
      <c r="Z21" t="str">
        <f t="shared" si="8"/>
        <v/>
      </c>
      <c r="AA21"/>
      <c r="AB21" t="str">
        <f t="shared" si="9"/>
        <v/>
      </c>
      <c r="AC21" t="str">
        <f>IF(I21="","",TEXT(VLOOKUP(I21,データ!$R$3:$T$20,3,TRUE),"@"))</f>
        <v/>
      </c>
      <c r="AD21"/>
      <c r="AE21">
        <f>①大会申込書!$N$5</f>
        <v>0</v>
      </c>
      <c r="AF21"/>
      <c r="AG21"/>
      <c r="AH21"/>
      <c r="AI21"/>
      <c r="AJ21"/>
      <c r="AK21" t="str">
        <f t="shared" si="10"/>
        <v/>
      </c>
      <c r="AL21" t="str">
        <f>IF(J21="","",TEXT(VLOOKUP(J21,データ!$M$3:$N$32,2,FALSE),"@"))</f>
        <v/>
      </c>
      <c r="AM21" t="str">
        <f t="shared" si="11"/>
        <v/>
      </c>
      <c r="AN21" t="str">
        <f>IF(L21="","",TEXT(VLOOKUP(L21,データ!$M$3:$N$32,2,FALSE),"@"))</f>
        <v/>
      </c>
      <c r="AO21" t="str">
        <f t="shared" si="12"/>
        <v/>
      </c>
      <c r="AP21" t="str">
        <f>IF(N21="","",TEXT(VLOOKUP(N21,データ!$M$3:$N$32,2,FALSE),"@"))</f>
        <v/>
      </c>
      <c r="AQ21" t="str">
        <f t="shared" si="13"/>
        <v/>
      </c>
      <c r="AR21"/>
      <c r="AS21"/>
      <c r="AT21"/>
      <c r="AU21"/>
      <c r="AV21"/>
      <c r="AW21"/>
      <c r="AX21"/>
      <c r="AY21"/>
      <c r="AZ21"/>
      <c r="BA21"/>
      <c r="BB21"/>
      <c r="BC21"/>
      <c r="BD21"/>
      <c r="BE21"/>
    </row>
    <row r="22" spans="1:57" ht="15" customHeight="1">
      <c r="A22" s="13">
        <v>15</v>
      </c>
      <c r="B22" s="15"/>
      <c r="C22" s="15"/>
      <c r="D22" s="15"/>
      <c r="E22" s="15"/>
      <c r="F22" s="15"/>
      <c r="G22" s="15"/>
      <c r="H22" s="22"/>
      <c r="I22" s="17" t="str">
        <f t="shared" si="0"/>
        <v/>
      </c>
      <c r="J22" s="15"/>
      <c r="K22" s="16"/>
      <c r="L22" s="15"/>
      <c r="M22" s="16"/>
      <c r="N22" s="13"/>
      <c r="O22" s="23"/>
      <c r="P22" s="1" t="str">
        <f t="shared" si="14"/>
        <v>--------</v>
      </c>
      <c r="Q22" s="1" t="str">
        <f t="shared" si="15"/>
        <v/>
      </c>
      <c r="R22" s="1" t="str">
        <f t="shared" si="16"/>
        <v/>
      </c>
      <c r="S22" s="1" t="str">
        <f t="shared" si="17"/>
        <v/>
      </c>
      <c r="U22" s="50"/>
      <c r="V22" s="50" t="str">
        <f t="shared" si="4"/>
        <v/>
      </c>
      <c r="W22" s="50" t="str">
        <f t="shared" si="5"/>
        <v/>
      </c>
      <c r="X22" t="str">
        <f t="shared" si="6"/>
        <v/>
      </c>
      <c r="Y22" t="str">
        <f t="shared" si="7"/>
        <v/>
      </c>
      <c r="Z22" t="str">
        <f t="shared" si="8"/>
        <v/>
      </c>
      <c r="AA22"/>
      <c r="AB22" t="str">
        <f t="shared" si="9"/>
        <v/>
      </c>
      <c r="AC22" t="str">
        <f>IF(I22="","",TEXT(VLOOKUP(I22,データ!$R$3:$T$20,3,TRUE),"@"))</f>
        <v/>
      </c>
      <c r="AD22"/>
      <c r="AE22">
        <f>①大会申込書!$N$5</f>
        <v>0</v>
      </c>
      <c r="AF22"/>
      <c r="AG22"/>
      <c r="AH22"/>
      <c r="AI22"/>
      <c r="AJ22"/>
      <c r="AK22" t="str">
        <f t="shared" si="10"/>
        <v/>
      </c>
      <c r="AL22" t="str">
        <f>IF(J22="","",TEXT(VLOOKUP(J22,データ!$M$3:$N$32,2,FALSE),"@"))</f>
        <v/>
      </c>
      <c r="AM22" t="str">
        <f t="shared" si="11"/>
        <v/>
      </c>
      <c r="AN22" t="str">
        <f>IF(L22="","",TEXT(VLOOKUP(L22,データ!$M$3:$N$32,2,FALSE),"@"))</f>
        <v/>
      </c>
      <c r="AO22" t="str">
        <f t="shared" si="12"/>
        <v/>
      </c>
      <c r="AP22" t="str">
        <f>IF(N22="","",TEXT(VLOOKUP(N22,データ!$M$3:$N$32,2,FALSE),"@"))</f>
        <v/>
      </c>
      <c r="AQ22" t="str">
        <f t="shared" si="13"/>
        <v/>
      </c>
      <c r="AR22"/>
      <c r="AS22"/>
      <c r="AT22"/>
      <c r="AU22"/>
      <c r="AV22"/>
      <c r="AW22"/>
      <c r="AX22"/>
      <c r="AY22"/>
      <c r="AZ22"/>
      <c r="BA22"/>
      <c r="BB22"/>
      <c r="BC22"/>
      <c r="BD22"/>
      <c r="BE22"/>
    </row>
    <row r="23" spans="1:57" ht="15" customHeight="1">
      <c r="A23" s="13">
        <v>16</v>
      </c>
      <c r="B23" s="15"/>
      <c r="C23" s="15"/>
      <c r="D23" s="15"/>
      <c r="E23" s="15"/>
      <c r="F23" s="15"/>
      <c r="G23" s="15"/>
      <c r="H23" s="22"/>
      <c r="I23" s="17" t="str">
        <f t="shared" si="0"/>
        <v/>
      </c>
      <c r="J23" s="15"/>
      <c r="K23" s="16"/>
      <c r="L23" s="15"/>
      <c r="M23" s="16"/>
      <c r="N23" s="13"/>
      <c r="O23" s="23"/>
      <c r="P23" s="1" t="str">
        <f t="shared" si="14"/>
        <v>--------</v>
      </c>
      <c r="Q23" s="1" t="str">
        <f t="shared" si="15"/>
        <v/>
      </c>
      <c r="R23" s="1" t="str">
        <f t="shared" si="16"/>
        <v/>
      </c>
      <c r="S23" s="1" t="str">
        <f t="shared" si="17"/>
        <v/>
      </c>
      <c r="U23" s="50"/>
      <c r="V23" s="50" t="str">
        <f t="shared" si="4"/>
        <v/>
      </c>
      <c r="W23" s="50" t="str">
        <f t="shared" si="5"/>
        <v/>
      </c>
      <c r="X23" t="str">
        <f t="shared" si="6"/>
        <v/>
      </c>
      <c r="Y23" t="str">
        <f t="shared" si="7"/>
        <v/>
      </c>
      <c r="Z23" t="str">
        <f t="shared" si="8"/>
        <v/>
      </c>
      <c r="AA23"/>
      <c r="AB23" t="str">
        <f t="shared" si="9"/>
        <v/>
      </c>
      <c r="AC23" t="str">
        <f>IF(I23="","",TEXT(VLOOKUP(I23,データ!$R$3:$T$20,3,TRUE),"@"))</f>
        <v/>
      </c>
      <c r="AD23"/>
      <c r="AE23">
        <f>①大会申込書!$N$5</f>
        <v>0</v>
      </c>
      <c r="AF23"/>
      <c r="AG23"/>
      <c r="AH23"/>
      <c r="AI23"/>
      <c r="AJ23"/>
      <c r="AK23" t="str">
        <f t="shared" si="10"/>
        <v/>
      </c>
      <c r="AL23" t="str">
        <f>IF(J23="","",TEXT(VLOOKUP(J23,データ!$M$3:$N$32,2,FALSE),"@"))</f>
        <v/>
      </c>
      <c r="AM23" t="str">
        <f t="shared" si="11"/>
        <v/>
      </c>
      <c r="AN23" t="str">
        <f>IF(L23="","",TEXT(VLOOKUP(L23,データ!$M$3:$N$32,2,FALSE),"@"))</f>
        <v/>
      </c>
      <c r="AO23" t="str">
        <f t="shared" si="12"/>
        <v/>
      </c>
      <c r="AP23" t="str">
        <f>IF(N23="","",TEXT(VLOOKUP(N23,データ!$M$3:$N$32,2,FALSE),"@"))</f>
        <v/>
      </c>
      <c r="AQ23" t="str">
        <f t="shared" si="13"/>
        <v/>
      </c>
      <c r="AR23"/>
      <c r="AS23"/>
      <c r="AT23"/>
      <c r="AU23"/>
      <c r="AV23"/>
      <c r="AW23"/>
      <c r="AX23"/>
      <c r="AY23"/>
      <c r="AZ23"/>
      <c r="BA23"/>
      <c r="BB23"/>
      <c r="BC23"/>
      <c r="BD23"/>
      <c r="BE23"/>
    </row>
    <row r="24" spans="1:57" ht="15" customHeight="1">
      <c r="A24" s="13">
        <v>17</v>
      </c>
      <c r="B24" s="15"/>
      <c r="C24" s="15"/>
      <c r="D24" s="15"/>
      <c r="E24" s="15"/>
      <c r="F24" s="15"/>
      <c r="G24" s="15"/>
      <c r="H24" s="22"/>
      <c r="I24" s="17" t="str">
        <f t="shared" si="0"/>
        <v/>
      </c>
      <c r="J24" s="15"/>
      <c r="K24" s="16"/>
      <c r="L24" s="15"/>
      <c r="M24" s="16"/>
      <c r="N24" s="13"/>
      <c r="O24" s="23"/>
      <c r="P24" s="1" t="str">
        <f t="shared" si="14"/>
        <v>--------</v>
      </c>
      <c r="Q24" s="1" t="str">
        <f t="shared" si="15"/>
        <v/>
      </c>
      <c r="R24" s="1" t="str">
        <f t="shared" si="16"/>
        <v/>
      </c>
      <c r="S24" s="1" t="str">
        <f t="shared" si="17"/>
        <v/>
      </c>
      <c r="U24" s="50"/>
      <c r="V24" s="50" t="str">
        <f t="shared" si="4"/>
        <v/>
      </c>
      <c r="W24" s="50" t="str">
        <f t="shared" si="5"/>
        <v/>
      </c>
      <c r="X24" t="str">
        <f t="shared" si="6"/>
        <v/>
      </c>
      <c r="Y24" t="str">
        <f t="shared" si="7"/>
        <v/>
      </c>
      <c r="Z24" t="str">
        <f t="shared" si="8"/>
        <v/>
      </c>
      <c r="AA24"/>
      <c r="AB24" t="str">
        <f t="shared" si="9"/>
        <v/>
      </c>
      <c r="AC24" t="str">
        <f>IF(I24="","",TEXT(VLOOKUP(I24,データ!$R$3:$T$20,3,TRUE),"@"))</f>
        <v/>
      </c>
      <c r="AD24"/>
      <c r="AE24">
        <f>①大会申込書!$N$5</f>
        <v>0</v>
      </c>
      <c r="AF24"/>
      <c r="AG24"/>
      <c r="AH24"/>
      <c r="AI24"/>
      <c r="AJ24"/>
      <c r="AK24" t="str">
        <f t="shared" si="10"/>
        <v/>
      </c>
      <c r="AL24" t="str">
        <f>IF(J24="","",TEXT(VLOOKUP(J24,データ!$M$3:$N$32,2,FALSE),"@"))</f>
        <v/>
      </c>
      <c r="AM24" t="str">
        <f t="shared" si="11"/>
        <v/>
      </c>
      <c r="AN24" t="str">
        <f>IF(L24="","",TEXT(VLOOKUP(L24,データ!$M$3:$N$32,2,FALSE),"@"))</f>
        <v/>
      </c>
      <c r="AO24" t="str">
        <f t="shared" si="12"/>
        <v/>
      </c>
      <c r="AP24" t="str">
        <f>IF(N24="","",TEXT(VLOOKUP(N24,データ!$M$3:$N$32,2,FALSE),"@"))</f>
        <v/>
      </c>
      <c r="AQ24" t="str">
        <f t="shared" si="13"/>
        <v/>
      </c>
      <c r="AR24"/>
      <c r="AS24"/>
      <c r="AT24"/>
      <c r="AU24"/>
      <c r="AV24"/>
      <c r="AW24"/>
      <c r="AX24"/>
      <c r="AY24"/>
      <c r="AZ24"/>
      <c r="BA24"/>
      <c r="BB24"/>
      <c r="BC24"/>
      <c r="BD24"/>
      <c r="BE24"/>
    </row>
    <row r="25" spans="1:57" ht="15" customHeight="1">
      <c r="A25" s="13">
        <v>18</v>
      </c>
      <c r="B25" s="15"/>
      <c r="C25" s="15"/>
      <c r="D25" s="15"/>
      <c r="E25" s="15"/>
      <c r="F25" s="15"/>
      <c r="G25" s="15"/>
      <c r="H25" s="22"/>
      <c r="I25" s="17" t="str">
        <f t="shared" si="0"/>
        <v/>
      </c>
      <c r="J25" s="15"/>
      <c r="K25" s="16"/>
      <c r="L25" s="15"/>
      <c r="M25" s="16"/>
      <c r="N25" s="13"/>
      <c r="O25" s="23"/>
      <c r="P25" s="1" t="str">
        <f t="shared" si="14"/>
        <v>--------</v>
      </c>
      <c r="Q25" s="1" t="str">
        <f t="shared" si="15"/>
        <v/>
      </c>
      <c r="R25" s="1" t="str">
        <f t="shared" si="16"/>
        <v/>
      </c>
      <c r="S25" s="1" t="str">
        <f t="shared" si="17"/>
        <v/>
      </c>
      <c r="U25" s="50"/>
      <c r="V25" s="50" t="str">
        <f t="shared" si="4"/>
        <v/>
      </c>
      <c r="W25" s="50" t="str">
        <f t="shared" si="5"/>
        <v/>
      </c>
      <c r="X25" t="str">
        <f t="shared" si="6"/>
        <v/>
      </c>
      <c r="Y25" t="str">
        <f t="shared" si="7"/>
        <v/>
      </c>
      <c r="Z25" t="str">
        <f t="shared" si="8"/>
        <v/>
      </c>
      <c r="AA25"/>
      <c r="AB25" t="str">
        <f t="shared" si="9"/>
        <v/>
      </c>
      <c r="AC25" t="str">
        <f>IF(I25="","",TEXT(VLOOKUP(I25,データ!$R$3:$T$20,3,TRUE),"@"))</f>
        <v/>
      </c>
      <c r="AD25"/>
      <c r="AE25">
        <f>①大会申込書!$N$5</f>
        <v>0</v>
      </c>
      <c r="AF25"/>
      <c r="AG25"/>
      <c r="AH25"/>
      <c r="AI25"/>
      <c r="AJ25"/>
      <c r="AK25" t="str">
        <f t="shared" si="10"/>
        <v/>
      </c>
      <c r="AL25" t="str">
        <f>IF(J25="","",TEXT(VLOOKUP(J25,データ!$M$3:$N$32,2,FALSE),"@"))</f>
        <v/>
      </c>
      <c r="AM25" t="str">
        <f t="shared" si="11"/>
        <v/>
      </c>
      <c r="AN25" t="str">
        <f>IF(L25="","",TEXT(VLOOKUP(L25,データ!$M$3:$N$32,2,FALSE),"@"))</f>
        <v/>
      </c>
      <c r="AO25" t="str">
        <f t="shared" si="12"/>
        <v/>
      </c>
      <c r="AP25" t="str">
        <f>IF(N25="","",TEXT(VLOOKUP(N25,データ!$M$3:$N$32,2,FALSE),"@"))</f>
        <v/>
      </c>
      <c r="AQ25" t="str">
        <f t="shared" si="13"/>
        <v/>
      </c>
      <c r="AR25"/>
      <c r="AS25"/>
      <c r="AT25"/>
      <c r="AU25"/>
      <c r="AV25"/>
      <c r="AW25"/>
      <c r="AX25"/>
      <c r="AY25"/>
      <c r="AZ25"/>
      <c r="BA25"/>
      <c r="BB25"/>
      <c r="BC25"/>
      <c r="BD25"/>
      <c r="BE25"/>
    </row>
    <row r="26" spans="1:57" ht="15" customHeight="1">
      <c r="A26" s="13">
        <v>19</v>
      </c>
      <c r="B26" s="15"/>
      <c r="C26" s="15"/>
      <c r="D26" s="15"/>
      <c r="E26" s="15"/>
      <c r="F26" s="15"/>
      <c r="G26" s="15"/>
      <c r="H26" s="22"/>
      <c r="I26" s="17" t="str">
        <f t="shared" si="0"/>
        <v/>
      </c>
      <c r="J26" s="15"/>
      <c r="K26" s="16"/>
      <c r="L26" s="15"/>
      <c r="M26" s="16"/>
      <c r="N26" s="13"/>
      <c r="O26" s="23"/>
      <c r="P26" s="1" t="str">
        <f t="shared" si="14"/>
        <v>--------</v>
      </c>
      <c r="Q26" s="1" t="str">
        <f t="shared" si="15"/>
        <v/>
      </c>
      <c r="R26" s="1" t="str">
        <f t="shared" si="16"/>
        <v/>
      </c>
      <c r="S26" s="1" t="str">
        <f t="shared" si="17"/>
        <v/>
      </c>
      <c r="U26" s="50"/>
      <c r="V26" s="50" t="str">
        <f t="shared" si="4"/>
        <v/>
      </c>
      <c r="W26" s="50" t="str">
        <f t="shared" si="5"/>
        <v/>
      </c>
      <c r="X26" t="str">
        <f t="shared" si="6"/>
        <v/>
      </c>
      <c r="Y26" t="str">
        <f t="shared" si="7"/>
        <v/>
      </c>
      <c r="Z26" t="str">
        <f t="shared" si="8"/>
        <v/>
      </c>
      <c r="AA26"/>
      <c r="AB26" t="str">
        <f t="shared" si="9"/>
        <v/>
      </c>
      <c r="AC26" t="str">
        <f>IF(I26="","",TEXT(VLOOKUP(I26,データ!$R$3:$T$20,3,TRUE),"@"))</f>
        <v/>
      </c>
      <c r="AD26"/>
      <c r="AE26">
        <f>①大会申込書!$N$5</f>
        <v>0</v>
      </c>
      <c r="AF26"/>
      <c r="AG26"/>
      <c r="AH26"/>
      <c r="AI26"/>
      <c r="AJ26"/>
      <c r="AK26" t="str">
        <f t="shared" si="10"/>
        <v/>
      </c>
      <c r="AL26" t="str">
        <f>IF(J26="","",TEXT(VLOOKUP(J26,データ!$M$3:$N$32,2,FALSE),"@"))</f>
        <v/>
      </c>
      <c r="AM26" t="str">
        <f t="shared" si="11"/>
        <v/>
      </c>
      <c r="AN26" t="str">
        <f>IF(L26="","",TEXT(VLOOKUP(L26,データ!$M$3:$N$32,2,FALSE),"@"))</f>
        <v/>
      </c>
      <c r="AO26" t="str">
        <f t="shared" si="12"/>
        <v/>
      </c>
      <c r="AP26" t="str">
        <f>IF(N26="","",TEXT(VLOOKUP(N26,データ!$M$3:$N$32,2,FALSE),"@"))</f>
        <v/>
      </c>
      <c r="AQ26" t="str">
        <f t="shared" si="13"/>
        <v/>
      </c>
      <c r="AR26"/>
      <c r="AS26"/>
      <c r="AT26"/>
      <c r="AU26"/>
      <c r="AV26"/>
      <c r="AW26"/>
      <c r="AX26"/>
      <c r="AY26"/>
      <c r="AZ26"/>
      <c r="BA26"/>
      <c r="BB26"/>
      <c r="BC26"/>
      <c r="BD26"/>
      <c r="BE26"/>
    </row>
    <row r="27" spans="1:57" ht="15" customHeight="1">
      <c r="A27" s="13">
        <v>20</v>
      </c>
      <c r="B27" s="15"/>
      <c r="C27" s="15"/>
      <c r="D27" s="15"/>
      <c r="E27" s="15"/>
      <c r="F27" s="15"/>
      <c r="G27" s="15"/>
      <c r="H27" s="22"/>
      <c r="I27" s="17" t="str">
        <f t="shared" si="0"/>
        <v/>
      </c>
      <c r="J27" s="15"/>
      <c r="K27" s="16"/>
      <c r="L27" s="15"/>
      <c r="M27" s="16"/>
      <c r="N27" s="13"/>
      <c r="O27" s="23"/>
      <c r="P27" s="1" t="str">
        <f t="shared" si="14"/>
        <v>--------</v>
      </c>
      <c r="Q27" s="1" t="str">
        <f t="shared" si="15"/>
        <v/>
      </c>
      <c r="R27" s="1" t="str">
        <f t="shared" si="16"/>
        <v/>
      </c>
      <c r="S27" s="1" t="str">
        <f t="shared" si="17"/>
        <v/>
      </c>
      <c r="U27" s="50"/>
      <c r="V27" s="50" t="str">
        <f t="shared" si="4"/>
        <v/>
      </c>
      <c r="W27" s="50" t="str">
        <f t="shared" si="5"/>
        <v/>
      </c>
      <c r="X27" t="str">
        <f t="shared" si="6"/>
        <v/>
      </c>
      <c r="Y27" t="str">
        <f t="shared" si="7"/>
        <v/>
      </c>
      <c r="Z27" t="str">
        <f t="shared" si="8"/>
        <v/>
      </c>
      <c r="AA27"/>
      <c r="AB27" t="str">
        <f t="shared" si="9"/>
        <v/>
      </c>
      <c r="AC27" t="str">
        <f>IF(I27="","",TEXT(VLOOKUP(I27,データ!$R$3:$T$20,3,TRUE),"@"))</f>
        <v/>
      </c>
      <c r="AD27"/>
      <c r="AE27">
        <f>①大会申込書!$N$5</f>
        <v>0</v>
      </c>
      <c r="AF27"/>
      <c r="AG27"/>
      <c r="AH27"/>
      <c r="AI27"/>
      <c r="AJ27"/>
      <c r="AK27" t="str">
        <f t="shared" si="10"/>
        <v/>
      </c>
      <c r="AL27" t="str">
        <f>IF(J27="","",TEXT(VLOOKUP(J27,データ!$M$3:$N$32,2,FALSE),"@"))</f>
        <v/>
      </c>
      <c r="AM27" t="str">
        <f t="shared" si="11"/>
        <v/>
      </c>
      <c r="AN27" t="str">
        <f>IF(L27="","",TEXT(VLOOKUP(L27,データ!$M$3:$N$32,2,FALSE),"@"))</f>
        <v/>
      </c>
      <c r="AO27" t="str">
        <f t="shared" si="12"/>
        <v/>
      </c>
      <c r="AP27" t="str">
        <f>IF(N27="","",TEXT(VLOOKUP(N27,データ!$M$3:$N$32,2,FALSE),"@"))</f>
        <v/>
      </c>
      <c r="AQ27" t="str">
        <f t="shared" si="13"/>
        <v/>
      </c>
      <c r="AR27"/>
      <c r="AS27"/>
      <c r="AT27"/>
      <c r="AU27"/>
      <c r="AV27"/>
      <c r="AW27"/>
      <c r="AX27"/>
      <c r="AY27"/>
      <c r="AZ27"/>
      <c r="BA27"/>
      <c r="BB27"/>
      <c r="BC27"/>
      <c r="BD27"/>
      <c r="BE27"/>
    </row>
    <row r="28" spans="1:57" ht="15" customHeight="1">
      <c r="A28" s="13">
        <v>21</v>
      </c>
      <c r="B28" s="15"/>
      <c r="C28" s="15"/>
      <c r="D28" s="15"/>
      <c r="E28" s="15"/>
      <c r="F28" s="15"/>
      <c r="G28" s="15"/>
      <c r="H28" s="22"/>
      <c r="I28" s="17" t="str">
        <f t="shared" si="0"/>
        <v/>
      </c>
      <c r="J28" s="15"/>
      <c r="K28" s="16"/>
      <c r="L28" s="15"/>
      <c r="M28" s="16"/>
      <c r="N28" s="13"/>
      <c r="O28" s="23"/>
      <c r="P28" s="1" t="str">
        <f t="shared" si="14"/>
        <v>--------</v>
      </c>
      <c r="Q28" s="1" t="str">
        <f t="shared" si="15"/>
        <v/>
      </c>
      <c r="R28" s="1" t="str">
        <f t="shared" si="16"/>
        <v/>
      </c>
      <c r="S28" s="1" t="str">
        <f t="shared" si="17"/>
        <v/>
      </c>
      <c r="U28" s="50"/>
      <c r="V28" s="50" t="str">
        <f t="shared" si="4"/>
        <v/>
      </c>
      <c r="W28" s="50" t="str">
        <f t="shared" si="5"/>
        <v/>
      </c>
      <c r="X28" t="str">
        <f t="shared" si="6"/>
        <v/>
      </c>
      <c r="Y28" t="str">
        <f t="shared" si="7"/>
        <v/>
      </c>
      <c r="Z28" t="str">
        <f t="shared" si="8"/>
        <v/>
      </c>
      <c r="AA28"/>
      <c r="AB28" t="str">
        <f t="shared" si="9"/>
        <v/>
      </c>
      <c r="AC28" t="str">
        <f>IF(I28="","",TEXT(VLOOKUP(I28,データ!$R$3:$T$20,3,TRUE),"@"))</f>
        <v/>
      </c>
      <c r="AD28"/>
      <c r="AE28">
        <f>①大会申込書!$N$5</f>
        <v>0</v>
      </c>
      <c r="AF28"/>
      <c r="AG28"/>
      <c r="AH28"/>
      <c r="AI28"/>
      <c r="AJ28"/>
      <c r="AK28" t="str">
        <f t="shared" si="10"/>
        <v/>
      </c>
      <c r="AL28" t="str">
        <f>IF(J28="","",TEXT(VLOOKUP(J28,データ!$M$3:$N$32,2,FALSE),"@"))</f>
        <v/>
      </c>
      <c r="AM28" t="str">
        <f t="shared" si="11"/>
        <v/>
      </c>
      <c r="AN28" t="str">
        <f>IF(L28="","",TEXT(VLOOKUP(L28,データ!$M$3:$N$32,2,FALSE),"@"))</f>
        <v/>
      </c>
      <c r="AO28" t="str">
        <f t="shared" si="12"/>
        <v/>
      </c>
      <c r="AP28" t="str">
        <f>IF(N28="","",TEXT(VLOOKUP(N28,データ!$M$3:$N$32,2,FALSE),"@"))</f>
        <v/>
      </c>
      <c r="AQ28" t="str">
        <f t="shared" si="13"/>
        <v/>
      </c>
      <c r="AR28"/>
      <c r="AS28"/>
      <c r="AT28"/>
      <c r="AU28"/>
      <c r="AV28"/>
      <c r="AW28"/>
      <c r="AX28"/>
      <c r="AY28"/>
      <c r="AZ28"/>
      <c r="BA28"/>
      <c r="BB28"/>
      <c r="BC28"/>
      <c r="BD28"/>
      <c r="BE28"/>
    </row>
    <row r="29" spans="1:57" ht="15" customHeight="1">
      <c r="A29" s="13">
        <v>22</v>
      </c>
      <c r="B29" s="15"/>
      <c r="C29" s="15"/>
      <c r="D29" s="15"/>
      <c r="E29" s="15"/>
      <c r="F29" s="15"/>
      <c r="G29" s="15"/>
      <c r="H29" s="22"/>
      <c r="I29" s="17" t="str">
        <f t="shared" si="0"/>
        <v/>
      </c>
      <c r="J29" s="15"/>
      <c r="K29" s="16"/>
      <c r="L29" s="15"/>
      <c r="M29" s="16"/>
      <c r="N29" s="13"/>
      <c r="O29" s="23"/>
      <c r="P29" s="1" t="str">
        <f t="shared" si="14"/>
        <v>--------</v>
      </c>
      <c r="Q29" s="1" t="str">
        <f t="shared" si="15"/>
        <v/>
      </c>
      <c r="R29" s="1" t="str">
        <f t="shared" si="16"/>
        <v/>
      </c>
      <c r="S29" s="1" t="str">
        <f t="shared" si="17"/>
        <v/>
      </c>
      <c r="U29" s="50"/>
      <c r="V29" s="50" t="str">
        <f t="shared" si="4"/>
        <v/>
      </c>
      <c r="W29" s="50" t="str">
        <f t="shared" si="5"/>
        <v/>
      </c>
      <c r="X29" t="str">
        <f t="shared" si="6"/>
        <v/>
      </c>
      <c r="Y29" t="str">
        <f t="shared" si="7"/>
        <v/>
      </c>
      <c r="Z29" t="str">
        <f t="shared" si="8"/>
        <v/>
      </c>
      <c r="AA29"/>
      <c r="AB29" t="str">
        <f t="shared" si="9"/>
        <v/>
      </c>
      <c r="AC29" t="str">
        <f>IF(I29="","",TEXT(VLOOKUP(I29,データ!$R$3:$T$20,3,TRUE),"@"))</f>
        <v/>
      </c>
      <c r="AD29"/>
      <c r="AE29">
        <f>①大会申込書!$N$5</f>
        <v>0</v>
      </c>
      <c r="AF29"/>
      <c r="AG29"/>
      <c r="AH29"/>
      <c r="AI29"/>
      <c r="AJ29"/>
      <c r="AK29" t="str">
        <f t="shared" si="10"/>
        <v/>
      </c>
      <c r="AL29" t="str">
        <f>IF(J29="","",TEXT(VLOOKUP(J29,データ!$M$3:$N$32,2,FALSE),"@"))</f>
        <v/>
      </c>
      <c r="AM29" t="str">
        <f t="shared" si="11"/>
        <v/>
      </c>
      <c r="AN29" t="str">
        <f>IF(L29="","",TEXT(VLOOKUP(L29,データ!$M$3:$N$32,2,FALSE),"@"))</f>
        <v/>
      </c>
      <c r="AO29" t="str">
        <f t="shared" si="12"/>
        <v/>
      </c>
      <c r="AP29" t="str">
        <f>IF(N29="","",TEXT(VLOOKUP(N29,データ!$M$3:$N$32,2,FALSE),"@"))</f>
        <v/>
      </c>
      <c r="AQ29" t="str">
        <f t="shared" si="13"/>
        <v/>
      </c>
      <c r="AR29"/>
      <c r="AS29"/>
      <c r="AT29"/>
      <c r="AU29"/>
      <c r="AV29"/>
      <c r="AW29"/>
      <c r="AX29"/>
      <c r="AY29"/>
      <c r="AZ29"/>
      <c r="BA29"/>
      <c r="BB29"/>
      <c r="BC29"/>
      <c r="BD29"/>
      <c r="BE29"/>
    </row>
    <row r="30" spans="1:57" ht="15" customHeight="1">
      <c r="A30" s="13">
        <v>23</v>
      </c>
      <c r="B30" s="15"/>
      <c r="C30" s="15"/>
      <c r="D30" s="15"/>
      <c r="E30" s="15"/>
      <c r="F30" s="15"/>
      <c r="G30" s="15"/>
      <c r="H30" s="22"/>
      <c r="I30" s="17" t="str">
        <f t="shared" si="0"/>
        <v/>
      </c>
      <c r="J30" s="15"/>
      <c r="K30" s="16"/>
      <c r="L30" s="15"/>
      <c r="M30" s="16"/>
      <c r="N30" s="13"/>
      <c r="O30" s="23"/>
      <c r="P30" s="1" t="str">
        <f t="shared" si="14"/>
        <v>--------</v>
      </c>
      <c r="Q30" s="1" t="str">
        <f t="shared" si="15"/>
        <v/>
      </c>
      <c r="R30" s="1" t="str">
        <f t="shared" si="16"/>
        <v/>
      </c>
      <c r="S30" s="1" t="str">
        <f t="shared" si="17"/>
        <v/>
      </c>
      <c r="U30" s="50"/>
      <c r="V30" s="50" t="str">
        <f t="shared" si="4"/>
        <v/>
      </c>
      <c r="W30" s="50" t="str">
        <f t="shared" si="5"/>
        <v/>
      </c>
      <c r="X30" t="str">
        <f t="shared" si="6"/>
        <v/>
      </c>
      <c r="Y30" t="str">
        <f t="shared" si="7"/>
        <v/>
      </c>
      <c r="Z30" t="str">
        <f t="shared" si="8"/>
        <v/>
      </c>
      <c r="AA30"/>
      <c r="AB30" t="str">
        <f t="shared" si="9"/>
        <v/>
      </c>
      <c r="AC30" t="str">
        <f>IF(I30="","",TEXT(VLOOKUP(I30,データ!$R$3:$T$20,3,TRUE),"@"))</f>
        <v/>
      </c>
      <c r="AD30"/>
      <c r="AE30">
        <f>①大会申込書!$N$5</f>
        <v>0</v>
      </c>
      <c r="AF30"/>
      <c r="AG30"/>
      <c r="AH30"/>
      <c r="AI30"/>
      <c r="AJ30"/>
      <c r="AK30" t="str">
        <f t="shared" si="10"/>
        <v/>
      </c>
      <c r="AL30" t="str">
        <f>IF(J30="","",TEXT(VLOOKUP(J30,データ!$M$3:$N$32,2,FALSE),"@"))</f>
        <v/>
      </c>
      <c r="AM30" t="str">
        <f t="shared" si="11"/>
        <v/>
      </c>
      <c r="AN30" t="str">
        <f>IF(L30="","",TEXT(VLOOKUP(L30,データ!$M$3:$N$32,2,FALSE),"@"))</f>
        <v/>
      </c>
      <c r="AO30" t="str">
        <f t="shared" si="12"/>
        <v/>
      </c>
      <c r="AP30" t="str">
        <f>IF(N30="","",TEXT(VLOOKUP(N30,データ!$M$3:$N$32,2,FALSE),"@"))</f>
        <v/>
      </c>
      <c r="AQ30" t="str">
        <f t="shared" si="13"/>
        <v/>
      </c>
      <c r="AR30"/>
      <c r="AS30"/>
      <c r="AT30"/>
      <c r="AU30"/>
      <c r="AV30"/>
      <c r="AW30"/>
      <c r="AX30"/>
      <c r="AY30"/>
      <c r="AZ30"/>
      <c r="BA30"/>
      <c r="BB30"/>
      <c r="BC30"/>
      <c r="BD30"/>
      <c r="BE30"/>
    </row>
    <row r="31" spans="1:57" ht="15" customHeight="1">
      <c r="A31" s="13">
        <v>24</v>
      </c>
      <c r="B31" s="15"/>
      <c r="C31" s="15"/>
      <c r="D31" s="15"/>
      <c r="E31" s="15"/>
      <c r="F31" s="15"/>
      <c r="G31" s="15"/>
      <c r="H31" s="22"/>
      <c r="I31" s="17" t="str">
        <f t="shared" si="0"/>
        <v/>
      </c>
      <c r="J31" s="15"/>
      <c r="K31" s="16"/>
      <c r="L31" s="15"/>
      <c r="M31" s="16"/>
      <c r="N31" s="13"/>
      <c r="O31" s="23"/>
      <c r="P31" s="1" t="str">
        <f t="shared" si="14"/>
        <v>--------</v>
      </c>
      <c r="Q31" s="1" t="str">
        <f t="shared" si="15"/>
        <v/>
      </c>
      <c r="R31" s="1" t="str">
        <f t="shared" si="16"/>
        <v/>
      </c>
      <c r="S31" s="1" t="str">
        <f t="shared" si="17"/>
        <v/>
      </c>
      <c r="U31" s="50"/>
      <c r="V31" s="50" t="str">
        <f t="shared" si="4"/>
        <v/>
      </c>
      <c r="W31" s="50" t="str">
        <f t="shared" si="5"/>
        <v/>
      </c>
      <c r="X31" t="str">
        <f t="shared" si="6"/>
        <v/>
      </c>
      <c r="Y31" t="str">
        <f t="shared" si="7"/>
        <v/>
      </c>
      <c r="Z31" t="str">
        <f t="shared" si="8"/>
        <v/>
      </c>
      <c r="AA31"/>
      <c r="AB31" t="str">
        <f t="shared" si="9"/>
        <v/>
      </c>
      <c r="AC31" t="str">
        <f>IF(I31="","",TEXT(VLOOKUP(I31,データ!$R$3:$T$20,3,TRUE),"@"))</f>
        <v/>
      </c>
      <c r="AD31"/>
      <c r="AE31">
        <f>①大会申込書!$N$5</f>
        <v>0</v>
      </c>
      <c r="AF31"/>
      <c r="AG31"/>
      <c r="AH31"/>
      <c r="AI31"/>
      <c r="AJ31"/>
      <c r="AK31" t="str">
        <f t="shared" si="10"/>
        <v/>
      </c>
      <c r="AL31" t="str">
        <f>IF(J31="","",TEXT(VLOOKUP(J31,データ!$M$3:$N$32,2,FALSE),"@"))</f>
        <v/>
      </c>
      <c r="AM31" t="str">
        <f t="shared" si="11"/>
        <v/>
      </c>
      <c r="AN31" t="str">
        <f>IF(L31="","",TEXT(VLOOKUP(L31,データ!$M$3:$N$32,2,FALSE),"@"))</f>
        <v/>
      </c>
      <c r="AO31" t="str">
        <f t="shared" si="12"/>
        <v/>
      </c>
      <c r="AP31" t="str">
        <f>IF(N31="","",TEXT(VLOOKUP(N31,データ!$M$3:$N$32,2,FALSE),"@"))</f>
        <v/>
      </c>
      <c r="AQ31" t="str">
        <f t="shared" si="13"/>
        <v/>
      </c>
      <c r="AR31"/>
      <c r="AS31"/>
      <c r="AT31"/>
      <c r="AU31"/>
      <c r="AV31"/>
      <c r="AW31"/>
      <c r="AX31"/>
      <c r="AY31"/>
      <c r="AZ31"/>
      <c r="BA31"/>
      <c r="BB31"/>
      <c r="BC31"/>
      <c r="BD31"/>
      <c r="BE31"/>
    </row>
    <row r="32" spans="1:57" ht="15" customHeight="1">
      <c r="A32" s="13">
        <v>25</v>
      </c>
      <c r="B32" s="15"/>
      <c r="C32" s="15"/>
      <c r="D32" s="15"/>
      <c r="E32" s="15"/>
      <c r="F32" s="15"/>
      <c r="G32" s="15"/>
      <c r="H32" s="22"/>
      <c r="I32" s="17" t="str">
        <f t="shared" si="0"/>
        <v/>
      </c>
      <c r="J32" s="15"/>
      <c r="K32" s="16"/>
      <c r="L32" s="15"/>
      <c r="M32" s="16"/>
      <c r="N32" s="13"/>
      <c r="O32" s="23"/>
      <c r="P32" s="1" t="str">
        <f t="shared" si="14"/>
        <v>--------</v>
      </c>
      <c r="Q32" s="1" t="str">
        <f t="shared" si="15"/>
        <v/>
      </c>
      <c r="R32" s="1" t="str">
        <f t="shared" si="16"/>
        <v/>
      </c>
      <c r="S32" s="1" t="str">
        <f t="shared" si="17"/>
        <v/>
      </c>
      <c r="U32" s="50"/>
      <c r="V32" s="50" t="str">
        <f t="shared" si="4"/>
        <v/>
      </c>
      <c r="W32" s="50" t="str">
        <f t="shared" si="5"/>
        <v/>
      </c>
      <c r="X32" t="str">
        <f t="shared" si="6"/>
        <v/>
      </c>
      <c r="Y32" t="str">
        <f t="shared" si="7"/>
        <v/>
      </c>
      <c r="Z32" t="str">
        <f t="shared" si="8"/>
        <v/>
      </c>
      <c r="AA32"/>
      <c r="AB32" t="str">
        <f t="shared" si="9"/>
        <v/>
      </c>
      <c r="AC32" t="str">
        <f>IF(I32="","",TEXT(VLOOKUP(I32,データ!$R$3:$T$20,3,TRUE),"@"))</f>
        <v/>
      </c>
      <c r="AD32"/>
      <c r="AE32">
        <f>①大会申込書!$N$5</f>
        <v>0</v>
      </c>
      <c r="AF32"/>
      <c r="AG32"/>
      <c r="AH32"/>
      <c r="AI32"/>
      <c r="AJ32"/>
      <c r="AK32" t="str">
        <f t="shared" si="10"/>
        <v/>
      </c>
      <c r="AL32" t="str">
        <f>IF(J32="","",TEXT(VLOOKUP(J32,データ!$M$3:$N$32,2,FALSE),"@"))</f>
        <v/>
      </c>
      <c r="AM32" t="str">
        <f t="shared" si="11"/>
        <v/>
      </c>
      <c r="AN32" t="str">
        <f>IF(L32="","",TEXT(VLOOKUP(L32,データ!$M$3:$N$32,2,FALSE),"@"))</f>
        <v/>
      </c>
      <c r="AO32" t="str">
        <f t="shared" si="12"/>
        <v/>
      </c>
      <c r="AP32" t="str">
        <f>IF(N32="","",TEXT(VLOOKUP(N32,データ!$M$3:$N$32,2,FALSE),"@"))</f>
        <v/>
      </c>
      <c r="AQ32" t="str">
        <f t="shared" si="13"/>
        <v/>
      </c>
      <c r="AR32"/>
      <c r="AS32"/>
      <c r="AT32"/>
      <c r="AU32"/>
      <c r="AV32"/>
      <c r="AW32"/>
      <c r="AX32"/>
      <c r="AY32"/>
      <c r="AZ32"/>
      <c r="BA32"/>
      <c r="BB32"/>
      <c r="BC32"/>
      <c r="BD32"/>
      <c r="BE32"/>
    </row>
    <row r="33" spans="1:57" ht="15" customHeight="1">
      <c r="A33" s="13">
        <v>26</v>
      </c>
      <c r="B33" s="15"/>
      <c r="C33" s="15"/>
      <c r="D33" s="15"/>
      <c r="E33" s="15"/>
      <c r="F33" s="15"/>
      <c r="G33" s="15"/>
      <c r="H33" s="22"/>
      <c r="I33" s="17" t="str">
        <f t="shared" si="0"/>
        <v/>
      </c>
      <c r="J33" s="15"/>
      <c r="K33" s="16"/>
      <c r="L33" s="15"/>
      <c r="M33" s="16"/>
      <c r="N33" s="13"/>
      <c r="O33" s="23"/>
      <c r="P33" s="1" t="str">
        <f t="shared" si="14"/>
        <v>--------</v>
      </c>
      <c r="Q33" s="1" t="str">
        <f t="shared" si="15"/>
        <v/>
      </c>
      <c r="R33" s="1" t="str">
        <f t="shared" si="16"/>
        <v/>
      </c>
      <c r="S33" s="1" t="str">
        <f t="shared" si="17"/>
        <v/>
      </c>
      <c r="U33" s="50"/>
      <c r="V33" s="50" t="str">
        <f t="shared" si="4"/>
        <v/>
      </c>
      <c r="W33" s="50" t="str">
        <f t="shared" si="5"/>
        <v/>
      </c>
      <c r="X33" t="str">
        <f t="shared" si="6"/>
        <v/>
      </c>
      <c r="Y33" t="str">
        <f t="shared" si="7"/>
        <v/>
      </c>
      <c r="Z33" t="str">
        <f t="shared" si="8"/>
        <v/>
      </c>
      <c r="AA33"/>
      <c r="AB33" t="str">
        <f t="shared" si="9"/>
        <v/>
      </c>
      <c r="AC33" t="str">
        <f>IF(I33="","",TEXT(VLOOKUP(I33,データ!$R$3:$T$20,3,TRUE),"@"))</f>
        <v/>
      </c>
      <c r="AD33"/>
      <c r="AE33">
        <f>①大会申込書!$N$5</f>
        <v>0</v>
      </c>
      <c r="AF33"/>
      <c r="AG33"/>
      <c r="AH33"/>
      <c r="AI33"/>
      <c r="AJ33"/>
      <c r="AK33" t="str">
        <f t="shared" si="10"/>
        <v/>
      </c>
      <c r="AL33" t="str">
        <f>IF(J33="","",TEXT(VLOOKUP(J33,データ!$M$3:$N$32,2,FALSE),"@"))</f>
        <v/>
      </c>
      <c r="AM33" t="str">
        <f t="shared" si="11"/>
        <v/>
      </c>
      <c r="AN33" t="str">
        <f>IF(L33="","",TEXT(VLOOKUP(L33,データ!$M$3:$N$32,2,FALSE),"@"))</f>
        <v/>
      </c>
      <c r="AO33" t="str">
        <f t="shared" si="12"/>
        <v/>
      </c>
      <c r="AP33" t="str">
        <f>IF(N33="","",TEXT(VLOOKUP(N33,データ!$M$3:$N$32,2,FALSE),"@"))</f>
        <v/>
      </c>
      <c r="AQ33" t="str">
        <f t="shared" si="13"/>
        <v/>
      </c>
      <c r="AR33"/>
      <c r="AS33"/>
      <c r="AT33"/>
      <c r="AU33"/>
      <c r="AV33"/>
      <c r="AW33"/>
      <c r="AX33"/>
      <c r="AY33"/>
      <c r="AZ33"/>
      <c r="BA33"/>
      <c r="BB33"/>
      <c r="BC33"/>
      <c r="BD33"/>
      <c r="BE33"/>
    </row>
    <row r="34" spans="1:57" ht="15" customHeight="1">
      <c r="A34" s="13">
        <v>27</v>
      </c>
      <c r="B34" s="15"/>
      <c r="C34" s="15"/>
      <c r="D34" s="15"/>
      <c r="E34" s="15"/>
      <c r="F34" s="15"/>
      <c r="G34" s="15"/>
      <c r="H34" s="22"/>
      <c r="I34" s="17" t="str">
        <f t="shared" si="0"/>
        <v/>
      </c>
      <c r="J34" s="15"/>
      <c r="K34" s="16"/>
      <c r="L34" s="15"/>
      <c r="M34" s="16"/>
      <c r="N34" s="13"/>
      <c r="O34" s="23"/>
      <c r="P34" s="1" t="str">
        <f t="shared" si="14"/>
        <v>--------</v>
      </c>
      <c r="Q34" s="1" t="str">
        <f t="shared" si="15"/>
        <v/>
      </c>
      <c r="R34" s="1" t="str">
        <f t="shared" si="16"/>
        <v/>
      </c>
      <c r="S34" s="1" t="str">
        <f t="shared" si="17"/>
        <v/>
      </c>
      <c r="U34" s="50"/>
      <c r="V34" s="50" t="str">
        <f t="shared" si="4"/>
        <v/>
      </c>
      <c r="W34" s="50" t="str">
        <f t="shared" si="5"/>
        <v/>
      </c>
      <c r="X34" t="str">
        <f t="shared" si="6"/>
        <v/>
      </c>
      <c r="Y34" t="str">
        <f t="shared" si="7"/>
        <v/>
      </c>
      <c r="Z34" t="str">
        <f t="shared" si="8"/>
        <v/>
      </c>
      <c r="AA34"/>
      <c r="AB34" t="str">
        <f t="shared" si="9"/>
        <v/>
      </c>
      <c r="AC34" t="str">
        <f>IF(I34="","",TEXT(VLOOKUP(I34,データ!$R$3:$T$20,3,TRUE),"@"))</f>
        <v/>
      </c>
      <c r="AD34"/>
      <c r="AE34">
        <f>①大会申込書!$N$5</f>
        <v>0</v>
      </c>
      <c r="AF34"/>
      <c r="AG34"/>
      <c r="AH34"/>
      <c r="AI34"/>
      <c r="AJ34"/>
      <c r="AK34" t="str">
        <f t="shared" si="10"/>
        <v/>
      </c>
      <c r="AL34" t="str">
        <f>IF(J34="","",TEXT(VLOOKUP(J34,データ!$M$3:$N$32,2,FALSE),"@"))</f>
        <v/>
      </c>
      <c r="AM34" t="str">
        <f t="shared" si="11"/>
        <v/>
      </c>
      <c r="AN34" t="str">
        <f>IF(L34="","",TEXT(VLOOKUP(L34,データ!$M$3:$N$32,2,FALSE),"@"))</f>
        <v/>
      </c>
      <c r="AO34" t="str">
        <f t="shared" si="12"/>
        <v/>
      </c>
      <c r="AP34" t="str">
        <f>IF(N34="","",TEXT(VLOOKUP(N34,データ!$M$3:$N$32,2,FALSE),"@"))</f>
        <v/>
      </c>
      <c r="AQ34" t="str">
        <f t="shared" si="13"/>
        <v/>
      </c>
      <c r="AR34"/>
      <c r="AS34"/>
      <c r="AT34"/>
      <c r="AU34"/>
      <c r="AV34"/>
      <c r="AW34"/>
      <c r="AX34"/>
      <c r="AY34"/>
      <c r="AZ34"/>
      <c r="BA34"/>
      <c r="BB34"/>
      <c r="BC34"/>
      <c r="BD34"/>
      <c r="BE34"/>
    </row>
    <row r="35" spans="1:57" ht="15" customHeight="1">
      <c r="A35" s="13">
        <v>28</v>
      </c>
      <c r="B35" s="15"/>
      <c r="C35" s="15"/>
      <c r="D35" s="15"/>
      <c r="E35" s="15"/>
      <c r="F35" s="15"/>
      <c r="G35" s="15"/>
      <c r="H35" s="22"/>
      <c r="I35" s="17" t="str">
        <f t="shared" si="0"/>
        <v/>
      </c>
      <c r="J35" s="15"/>
      <c r="K35" s="16"/>
      <c r="L35" s="15"/>
      <c r="M35" s="16"/>
      <c r="N35" s="13"/>
      <c r="O35" s="23"/>
      <c r="P35" s="1" t="str">
        <f t="shared" si="14"/>
        <v>--------</v>
      </c>
      <c r="Q35" s="1" t="str">
        <f t="shared" si="15"/>
        <v/>
      </c>
      <c r="R35" s="1" t="str">
        <f t="shared" si="16"/>
        <v/>
      </c>
      <c r="S35" s="1" t="str">
        <f t="shared" si="17"/>
        <v/>
      </c>
      <c r="U35" s="50"/>
      <c r="V35" s="50" t="str">
        <f t="shared" si="4"/>
        <v/>
      </c>
      <c r="W35" s="50" t="str">
        <f t="shared" si="5"/>
        <v/>
      </c>
      <c r="X35" t="str">
        <f t="shared" si="6"/>
        <v/>
      </c>
      <c r="Y35" t="str">
        <f t="shared" si="7"/>
        <v/>
      </c>
      <c r="Z35" t="str">
        <f t="shared" si="8"/>
        <v/>
      </c>
      <c r="AA35"/>
      <c r="AB35" t="str">
        <f t="shared" si="9"/>
        <v/>
      </c>
      <c r="AC35" t="str">
        <f>IF(I35="","",TEXT(VLOOKUP(I35,データ!$R$3:$T$20,3,TRUE),"@"))</f>
        <v/>
      </c>
      <c r="AD35"/>
      <c r="AE35">
        <f>①大会申込書!$N$5</f>
        <v>0</v>
      </c>
      <c r="AF35"/>
      <c r="AG35"/>
      <c r="AH35"/>
      <c r="AI35"/>
      <c r="AJ35"/>
      <c r="AK35" t="str">
        <f t="shared" si="10"/>
        <v/>
      </c>
      <c r="AL35" t="str">
        <f>IF(J35="","",TEXT(VLOOKUP(J35,データ!$M$3:$N$32,2,FALSE),"@"))</f>
        <v/>
      </c>
      <c r="AM35" t="str">
        <f t="shared" si="11"/>
        <v/>
      </c>
      <c r="AN35" t="str">
        <f>IF(L35="","",TEXT(VLOOKUP(L35,データ!$M$3:$N$32,2,FALSE),"@"))</f>
        <v/>
      </c>
      <c r="AO35" t="str">
        <f t="shared" si="12"/>
        <v/>
      </c>
      <c r="AP35" t="str">
        <f>IF(N35="","",TEXT(VLOOKUP(N35,データ!$M$3:$N$32,2,FALSE),"@"))</f>
        <v/>
      </c>
      <c r="AQ35" t="str">
        <f t="shared" si="13"/>
        <v/>
      </c>
      <c r="AR35"/>
      <c r="AS35"/>
      <c r="AT35"/>
      <c r="AU35"/>
      <c r="AV35"/>
      <c r="AW35"/>
      <c r="AX35"/>
      <c r="AY35"/>
      <c r="AZ35"/>
      <c r="BA35"/>
      <c r="BB35"/>
      <c r="BC35"/>
      <c r="BD35"/>
      <c r="BE35"/>
    </row>
    <row r="36" spans="1:57" ht="15" customHeight="1">
      <c r="A36" s="13">
        <v>29</v>
      </c>
      <c r="B36" s="15"/>
      <c r="C36" s="15"/>
      <c r="D36" s="15"/>
      <c r="E36" s="15"/>
      <c r="F36" s="15"/>
      <c r="G36" s="15"/>
      <c r="H36" s="22"/>
      <c r="I36" s="17" t="str">
        <f t="shared" si="0"/>
        <v/>
      </c>
      <c r="J36" s="15"/>
      <c r="K36" s="16"/>
      <c r="L36" s="15"/>
      <c r="M36" s="16"/>
      <c r="N36" s="13"/>
      <c r="O36" s="23"/>
      <c r="P36" s="1" t="str">
        <f t="shared" si="14"/>
        <v>--------</v>
      </c>
      <c r="Q36" s="1" t="str">
        <f t="shared" si="15"/>
        <v/>
      </c>
      <c r="R36" s="1" t="str">
        <f t="shared" si="16"/>
        <v/>
      </c>
      <c r="S36" s="1" t="str">
        <f t="shared" si="17"/>
        <v/>
      </c>
      <c r="U36" s="50"/>
      <c r="V36" s="50" t="str">
        <f t="shared" si="4"/>
        <v/>
      </c>
      <c r="W36" s="50" t="str">
        <f t="shared" si="5"/>
        <v/>
      </c>
      <c r="X36" t="str">
        <f t="shared" si="6"/>
        <v/>
      </c>
      <c r="Y36" t="str">
        <f t="shared" si="7"/>
        <v/>
      </c>
      <c r="Z36" t="str">
        <f t="shared" si="8"/>
        <v/>
      </c>
      <c r="AA36"/>
      <c r="AB36" t="str">
        <f t="shared" si="9"/>
        <v/>
      </c>
      <c r="AC36" t="str">
        <f>IF(I36="","",TEXT(VLOOKUP(I36,データ!$R$3:$T$20,3,TRUE),"@"))</f>
        <v/>
      </c>
      <c r="AD36"/>
      <c r="AE36">
        <f>①大会申込書!$N$5</f>
        <v>0</v>
      </c>
      <c r="AF36"/>
      <c r="AG36"/>
      <c r="AH36"/>
      <c r="AI36"/>
      <c r="AJ36"/>
      <c r="AK36" t="str">
        <f t="shared" si="10"/>
        <v/>
      </c>
      <c r="AL36" t="str">
        <f>IF(J36="","",TEXT(VLOOKUP(J36,データ!$M$3:$N$32,2,FALSE),"@"))</f>
        <v/>
      </c>
      <c r="AM36" t="str">
        <f t="shared" si="11"/>
        <v/>
      </c>
      <c r="AN36" t="str">
        <f>IF(L36="","",TEXT(VLOOKUP(L36,データ!$M$3:$N$32,2,FALSE),"@"))</f>
        <v/>
      </c>
      <c r="AO36" t="str">
        <f t="shared" si="12"/>
        <v/>
      </c>
      <c r="AP36" t="str">
        <f>IF(N36="","",TEXT(VLOOKUP(N36,データ!$M$3:$N$32,2,FALSE),"@"))</f>
        <v/>
      </c>
      <c r="AQ36" t="str">
        <f t="shared" si="13"/>
        <v/>
      </c>
      <c r="AR36"/>
      <c r="AS36"/>
      <c r="AT36"/>
      <c r="AU36"/>
      <c r="AV36"/>
      <c r="AW36"/>
      <c r="AX36"/>
      <c r="AY36"/>
      <c r="AZ36"/>
      <c r="BA36"/>
      <c r="BB36"/>
      <c r="BC36"/>
      <c r="BD36"/>
      <c r="BE36"/>
    </row>
    <row r="37" spans="1:57" ht="15" customHeight="1">
      <c r="A37" s="13">
        <v>30</v>
      </c>
      <c r="B37" s="15"/>
      <c r="C37" s="15"/>
      <c r="D37" s="15"/>
      <c r="E37" s="15"/>
      <c r="F37" s="15"/>
      <c r="G37" s="15"/>
      <c r="H37" s="22"/>
      <c r="I37" s="17" t="str">
        <f t="shared" si="0"/>
        <v/>
      </c>
      <c r="J37" s="15"/>
      <c r="K37" s="16"/>
      <c r="L37" s="15"/>
      <c r="M37" s="16"/>
      <c r="N37" s="13"/>
      <c r="O37" s="23"/>
      <c r="P37" s="1" t="str">
        <f t="shared" si="14"/>
        <v>--------</v>
      </c>
      <c r="Q37" s="1" t="str">
        <f t="shared" si="15"/>
        <v/>
      </c>
      <c r="R37" s="1" t="str">
        <f t="shared" si="16"/>
        <v/>
      </c>
      <c r="S37" s="1" t="str">
        <f t="shared" si="17"/>
        <v/>
      </c>
      <c r="U37" s="50"/>
      <c r="V37" s="50" t="str">
        <f t="shared" si="4"/>
        <v/>
      </c>
      <c r="W37" s="50" t="str">
        <f t="shared" si="5"/>
        <v/>
      </c>
      <c r="X37" t="str">
        <f t="shared" si="6"/>
        <v/>
      </c>
      <c r="Y37" t="str">
        <f t="shared" si="7"/>
        <v/>
      </c>
      <c r="Z37" t="str">
        <f t="shared" si="8"/>
        <v/>
      </c>
      <c r="AA37"/>
      <c r="AB37" t="str">
        <f t="shared" si="9"/>
        <v/>
      </c>
      <c r="AC37" t="str">
        <f>IF(I37="","",TEXT(VLOOKUP(I37,データ!$R$3:$T$20,3,TRUE),"@"))</f>
        <v/>
      </c>
      <c r="AD37"/>
      <c r="AE37">
        <f>①大会申込書!$N$5</f>
        <v>0</v>
      </c>
      <c r="AF37"/>
      <c r="AG37"/>
      <c r="AH37"/>
      <c r="AI37"/>
      <c r="AJ37"/>
      <c r="AK37" t="str">
        <f t="shared" si="10"/>
        <v/>
      </c>
      <c r="AL37" t="str">
        <f>IF(J37="","",TEXT(VLOOKUP(J37,データ!$M$3:$N$32,2,FALSE),"@"))</f>
        <v/>
      </c>
      <c r="AM37" t="str">
        <f t="shared" si="11"/>
        <v/>
      </c>
      <c r="AN37" t="str">
        <f>IF(L37="","",TEXT(VLOOKUP(L37,データ!$M$3:$N$32,2,FALSE),"@"))</f>
        <v/>
      </c>
      <c r="AO37" t="str">
        <f t="shared" si="12"/>
        <v/>
      </c>
      <c r="AP37" t="str">
        <f>IF(N37="","",TEXT(VLOOKUP(N37,データ!$M$3:$N$32,2,FALSE),"@"))</f>
        <v/>
      </c>
      <c r="AQ37" t="str">
        <f t="shared" si="13"/>
        <v/>
      </c>
      <c r="AR37"/>
      <c r="AS37"/>
      <c r="AT37"/>
      <c r="AU37"/>
      <c r="AV37"/>
      <c r="AW37"/>
      <c r="AX37"/>
      <c r="AY37"/>
      <c r="AZ37"/>
      <c r="BA37"/>
      <c r="BB37"/>
      <c r="BC37"/>
      <c r="BD37"/>
      <c r="BE37"/>
    </row>
    <row r="38" spans="1:57" ht="15" customHeight="1">
      <c r="A38" s="13">
        <v>31</v>
      </c>
      <c r="B38" s="15"/>
      <c r="C38" s="15"/>
      <c r="D38" s="15"/>
      <c r="E38" s="15"/>
      <c r="F38" s="15"/>
      <c r="G38" s="15"/>
      <c r="H38" s="22"/>
      <c r="I38" s="17" t="str">
        <f t="shared" si="0"/>
        <v/>
      </c>
      <c r="J38" s="15"/>
      <c r="K38" s="16"/>
      <c r="L38" s="15"/>
      <c r="M38" s="16"/>
      <c r="N38" s="13"/>
      <c r="O38" s="23"/>
      <c r="P38" s="1" t="str">
        <f t="shared" si="14"/>
        <v>--------</v>
      </c>
      <c r="Q38" s="1" t="str">
        <f t="shared" si="15"/>
        <v/>
      </c>
      <c r="R38" s="1" t="str">
        <f t="shared" si="16"/>
        <v/>
      </c>
      <c r="S38" s="1" t="str">
        <f t="shared" si="17"/>
        <v/>
      </c>
      <c r="U38" s="50"/>
      <c r="V38" s="50" t="str">
        <f t="shared" si="4"/>
        <v/>
      </c>
      <c r="W38" s="50" t="str">
        <f t="shared" si="5"/>
        <v/>
      </c>
      <c r="X38" t="str">
        <f t="shared" si="6"/>
        <v/>
      </c>
      <c r="Y38" t="str">
        <f t="shared" si="7"/>
        <v/>
      </c>
      <c r="Z38" t="str">
        <f t="shared" si="8"/>
        <v/>
      </c>
      <c r="AA38"/>
      <c r="AB38" t="str">
        <f t="shared" si="9"/>
        <v/>
      </c>
      <c r="AC38" t="str">
        <f>IF(I38="","",TEXT(VLOOKUP(I38,データ!$R$3:$T$20,3,TRUE),"@"))</f>
        <v/>
      </c>
      <c r="AD38"/>
      <c r="AE38">
        <f>①大会申込書!$N$5</f>
        <v>0</v>
      </c>
      <c r="AF38"/>
      <c r="AG38"/>
      <c r="AH38"/>
      <c r="AI38"/>
      <c r="AJ38"/>
      <c r="AK38" t="str">
        <f t="shared" si="10"/>
        <v/>
      </c>
      <c r="AL38" t="str">
        <f>IF(J38="","",TEXT(VLOOKUP(J38,データ!$M$3:$N$32,2,FALSE),"@"))</f>
        <v/>
      </c>
      <c r="AM38" t="str">
        <f t="shared" si="11"/>
        <v/>
      </c>
      <c r="AN38" t="str">
        <f>IF(L38="","",TEXT(VLOOKUP(L38,データ!$M$3:$N$32,2,FALSE),"@"))</f>
        <v/>
      </c>
      <c r="AO38" t="str">
        <f t="shared" si="12"/>
        <v/>
      </c>
      <c r="AP38" t="str">
        <f>IF(N38="","",TEXT(VLOOKUP(N38,データ!$M$3:$N$32,2,FALSE),"@"))</f>
        <v/>
      </c>
      <c r="AQ38" t="str">
        <f t="shared" si="13"/>
        <v/>
      </c>
      <c r="AR38"/>
      <c r="AS38"/>
      <c r="AT38"/>
      <c r="AU38"/>
      <c r="AV38"/>
      <c r="AW38"/>
      <c r="AX38"/>
      <c r="AY38"/>
      <c r="AZ38"/>
      <c r="BA38"/>
      <c r="BB38"/>
      <c r="BC38"/>
      <c r="BD38"/>
      <c r="BE38"/>
    </row>
    <row r="39" spans="1:57" ht="15" customHeight="1">
      <c r="A39" s="13">
        <v>32</v>
      </c>
      <c r="B39" s="15"/>
      <c r="C39" s="15"/>
      <c r="D39" s="15"/>
      <c r="E39" s="15"/>
      <c r="F39" s="15"/>
      <c r="G39" s="15"/>
      <c r="H39" s="22"/>
      <c r="I39" s="17" t="str">
        <f t="shared" si="0"/>
        <v/>
      </c>
      <c r="J39" s="15"/>
      <c r="K39" s="16"/>
      <c r="L39" s="15"/>
      <c r="M39" s="16"/>
      <c r="N39" s="13"/>
      <c r="O39" s="23"/>
      <c r="P39" s="1" t="str">
        <f t="shared" si="14"/>
        <v>--------</v>
      </c>
      <c r="Q39" s="1" t="str">
        <f t="shared" si="15"/>
        <v/>
      </c>
      <c r="R39" s="1" t="str">
        <f t="shared" si="16"/>
        <v/>
      </c>
      <c r="S39" s="1" t="str">
        <f t="shared" si="17"/>
        <v/>
      </c>
      <c r="U39" s="50"/>
      <c r="V39" s="50" t="str">
        <f t="shared" si="4"/>
        <v/>
      </c>
      <c r="W39" s="50" t="str">
        <f t="shared" si="5"/>
        <v/>
      </c>
      <c r="X39" t="str">
        <f t="shared" si="6"/>
        <v/>
      </c>
      <c r="Y39" t="str">
        <f t="shared" si="7"/>
        <v/>
      </c>
      <c r="Z39" t="str">
        <f t="shared" si="8"/>
        <v/>
      </c>
      <c r="AA39"/>
      <c r="AB39" t="str">
        <f t="shared" si="9"/>
        <v/>
      </c>
      <c r="AC39" t="str">
        <f>IF(I39="","",TEXT(VLOOKUP(I39,データ!$R$3:$T$20,3,TRUE),"@"))</f>
        <v/>
      </c>
      <c r="AD39"/>
      <c r="AE39">
        <f>①大会申込書!$N$5</f>
        <v>0</v>
      </c>
      <c r="AF39"/>
      <c r="AG39"/>
      <c r="AH39"/>
      <c r="AI39"/>
      <c r="AJ39"/>
      <c r="AK39" t="str">
        <f t="shared" si="10"/>
        <v/>
      </c>
      <c r="AL39" t="str">
        <f>IF(J39="","",TEXT(VLOOKUP(J39,データ!$M$3:$N$32,2,FALSE),"@"))</f>
        <v/>
      </c>
      <c r="AM39" t="str">
        <f t="shared" si="11"/>
        <v/>
      </c>
      <c r="AN39" t="str">
        <f>IF(L39="","",TEXT(VLOOKUP(L39,データ!$M$3:$N$32,2,FALSE),"@"))</f>
        <v/>
      </c>
      <c r="AO39" t="str">
        <f t="shared" si="12"/>
        <v/>
      </c>
      <c r="AP39" t="str">
        <f>IF(N39="","",TEXT(VLOOKUP(N39,データ!$M$3:$N$32,2,FALSE),"@"))</f>
        <v/>
      </c>
      <c r="AQ39" t="str">
        <f t="shared" si="13"/>
        <v/>
      </c>
      <c r="AR39"/>
      <c r="AS39"/>
      <c r="AT39"/>
      <c r="AU39"/>
      <c r="AV39"/>
      <c r="AW39"/>
      <c r="AX39"/>
      <c r="AY39"/>
      <c r="AZ39"/>
      <c r="BA39"/>
      <c r="BB39"/>
      <c r="BC39"/>
      <c r="BD39"/>
      <c r="BE39"/>
    </row>
    <row r="40" spans="1:57" ht="15" customHeight="1">
      <c r="A40" s="13">
        <v>33</v>
      </c>
      <c r="B40" s="15"/>
      <c r="C40" s="15"/>
      <c r="D40" s="15"/>
      <c r="E40" s="15"/>
      <c r="F40" s="15"/>
      <c r="G40" s="15"/>
      <c r="H40" s="22"/>
      <c r="I40" s="17" t="str">
        <f t="shared" ref="I40:I71" si="18">IF(H40="","",DATEDIF(H40,DATE(YEAR($L$2),12,31),"Y"))</f>
        <v/>
      </c>
      <c r="J40" s="15"/>
      <c r="K40" s="16"/>
      <c r="L40" s="15"/>
      <c r="M40" s="16"/>
      <c r="N40" s="13"/>
      <c r="O40" s="23"/>
      <c r="P40" s="1" t="str">
        <f t="shared" si="14"/>
        <v>--------</v>
      </c>
      <c r="Q40" s="1" t="str">
        <f t="shared" si="15"/>
        <v/>
      </c>
      <c r="R40" s="1" t="str">
        <f t="shared" si="16"/>
        <v/>
      </c>
      <c r="S40" s="1" t="str">
        <f t="shared" si="17"/>
        <v/>
      </c>
      <c r="U40" s="50"/>
      <c r="V40" s="50" t="str">
        <f t="shared" si="4"/>
        <v/>
      </c>
      <c r="W40" s="50" t="str">
        <f t="shared" si="5"/>
        <v/>
      </c>
      <c r="X40" t="str">
        <f t="shared" si="6"/>
        <v/>
      </c>
      <c r="Y40" t="str">
        <f t="shared" si="7"/>
        <v/>
      </c>
      <c r="Z40" t="str">
        <f t="shared" si="8"/>
        <v/>
      </c>
      <c r="AA40"/>
      <c r="AB40" t="str">
        <f t="shared" si="9"/>
        <v/>
      </c>
      <c r="AC40" t="str">
        <f>IF(I40="","",TEXT(VLOOKUP(I40,データ!$R$3:$T$20,3,TRUE),"@"))</f>
        <v/>
      </c>
      <c r="AD40"/>
      <c r="AE40">
        <f>①大会申込書!$N$5</f>
        <v>0</v>
      </c>
      <c r="AF40"/>
      <c r="AG40"/>
      <c r="AH40"/>
      <c r="AI40"/>
      <c r="AJ40"/>
      <c r="AK40" t="str">
        <f t="shared" si="10"/>
        <v/>
      </c>
      <c r="AL40" t="str">
        <f>IF(J40="","",TEXT(VLOOKUP(J40,データ!$M$3:$N$32,2,FALSE),"@"))</f>
        <v/>
      </c>
      <c r="AM40" t="str">
        <f t="shared" si="11"/>
        <v/>
      </c>
      <c r="AN40" t="str">
        <f>IF(L40="","",TEXT(VLOOKUP(L40,データ!$M$3:$N$32,2,FALSE),"@"))</f>
        <v/>
      </c>
      <c r="AO40" t="str">
        <f t="shared" si="12"/>
        <v/>
      </c>
      <c r="AP40" t="str">
        <f>IF(N40="","",TEXT(VLOOKUP(N40,データ!$M$3:$N$32,2,FALSE),"@"))</f>
        <v/>
      </c>
      <c r="AQ40" t="str">
        <f t="shared" si="13"/>
        <v/>
      </c>
      <c r="AR40"/>
      <c r="AS40"/>
      <c r="AT40"/>
      <c r="AU40"/>
      <c r="AV40"/>
      <c r="AW40"/>
      <c r="AX40"/>
      <c r="AY40"/>
      <c r="AZ40"/>
      <c r="BA40"/>
      <c r="BB40"/>
      <c r="BC40"/>
      <c r="BD40"/>
      <c r="BE40"/>
    </row>
    <row r="41" spans="1:57" ht="15" customHeight="1">
      <c r="A41" s="13">
        <v>34</v>
      </c>
      <c r="B41" s="15"/>
      <c r="C41" s="15"/>
      <c r="D41" s="15"/>
      <c r="E41" s="15"/>
      <c r="F41" s="15"/>
      <c r="G41" s="15"/>
      <c r="H41" s="22"/>
      <c r="I41" s="17" t="str">
        <f t="shared" si="18"/>
        <v/>
      </c>
      <c r="J41" s="15"/>
      <c r="K41" s="16"/>
      <c r="L41" s="15"/>
      <c r="M41" s="16"/>
      <c r="N41" s="13"/>
      <c r="O41" s="23"/>
      <c r="P41" s="1" t="str">
        <f t="shared" si="14"/>
        <v>--------</v>
      </c>
      <c r="Q41" s="1" t="str">
        <f t="shared" si="15"/>
        <v/>
      </c>
      <c r="R41" s="1" t="str">
        <f t="shared" si="16"/>
        <v/>
      </c>
      <c r="S41" s="1" t="str">
        <f t="shared" si="17"/>
        <v/>
      </c>
      <c r="U41" s="50"/>
      <c r="V41" s="50" t="str">
        <f t="shared" si="4"/>
        <v/>
      </c>
      <c r="W41" s="50" t="str">
        <f t="shared" si="5"/>
        <v/>
      </c>
      <c r="X41" t="str">
        <f t="shared" si="6"/>
        <v/>
      </c>
      <c r="Y41" t="str">
        <f t="shared" si="7"/>
        <v/>
      </c>
      <c r="Z41" t="str">
        <f t="shared" si="8"/>
        <v/>
      </c>
      <c r="AA41"/>
      <c r="AB41" t="str">
        <f t="shared" si="9"/>
        <v/>
      </c>
      <c r="AC41" t="str">
        <f>IF(I41="","",TEXT(VLOOKUP(I41,データ!$R$3:$T$20,3,TRUE),"@"))</f>
        <v/>
      </c>
      <c r="AD41"/>
      <c r="AE41">
        <f>①大会申込書!$N$5</f>
        <v>0</v>
      </c>
      <c r="AF41"/>
      <c r="AG41"/>
      <c r="AH41"/>
      <c r="AI41"/>
      <c r="AJ41"/>
      <c r="AK41" t="str">
        <f t="shared" si="10"/>
        <v/>
      </c>
      <c r="AL41" t="str">
        <f>IF(J41="","",TEXT(VLOOKUP(J41,データ!$M$3:$N$32,2,FALSE),"@"))</f>
        <v/>
      </c>
      <c r="AM41" t="str">
        <f t="shared" si="11"/>
        <v/>
      </c>
      <c r="AN41" t="str">
        <f>IF(L41="","",TEXT(VLOOKUP(L41,データ!$M$3:$N$32,2,FALSE),"@"))</f>
        <v/>
      </c>
      <c r="AO41" t="str">
        <f t="shared" si="12"/>
        <v/>
      </c>
      <c r="AP41" t="str">
        <f>IF(N41="","",TEXT(VLOOKUP(N41,データ!$M$3:$N$32,2,FALSE),"@"))</f>
        <v/>
      </c>
      <c r="AQ41" t="str">
        <f t="shared" si="13"/>
        <v/>
      </c>
      <c r="AR41"/>
      <c r="AS41"/>
      <c r="AT41"/>
      <c r="AU41"/>
      <c r="AV41"/>
      <c r="AW41"/>
      <c r="AX41"/>
      <c r="AY41"/>
      <c r="AZ41"/>
      <c r="BA41"/>
      <c r="BB41"/>
      <c r="BC41"/>
      <c r="BD41"/>
      <c r="BE41"/>
    </row>
    <row r="42" spans="1:57" ht="15" customHeight="1">
      <c r="A42" s="13">
        <v>35</v>
      </c>
      <c r="B42" s="15"/>
      <c r="C42" s="15"/>
      <c r="D42" s="15"/>
      <c r="E42" s="15"/>
      <c r="F42" s="15"/>
      <c r="G42" s="15"/>
      <c r="H42" s="22"/>
      <c r="I42" s="17" t="str">
        <f t="shared" si="18"/>
        <v/>
      </c>
      <c r="J42" s="15"/>
      <c r="K42" s="16"/>
      <c r="L42" s="15"/>
      <c r="M42" s="16"/>
      <c r="N42" s="13"/>
      <c r="O42" s="23"/>
      <c r="P42" s="1" t="str">
        <f t="shared" si="14"/>
        <v>--------</v>
      </c>
      <c r="Q42" s="1" t="str">
        <f t="shared" si="15"/>
        <v/>
      </c>
      <c r="R42" s="1" t="str">
        <f t="shared" si="16"/>
        <v/>
      </c>
      <c r="S42" s="1" t="str">
        <f t="shared" si="17"/>
        <v/>
      </c>
      <c r="U42" s="50"/>
      <c r="V42" s="50" t="str">
        <f t="shared" si="4"/>
        <v/>
      </c>
      <c r="W42" s="50" t="str">
        <f t="shared" si="5"/>
        <v/>
      </c>
      <c r="X42" t="str">
        <f t="shared" si="6"/>
        <v/>
      </c>
      <c r="Y42" t="str">
        <f t="shared" si="7"/>
        <v/>
      </c>
      <c r="Z42" t="str">
        <f t="shared" si="8"/>
        <v/>
      </c>
      <c r="AA42"/>
      <c r="AB42" t="str">
        <f t="shared" si="9"/>
        <v/>
      </c>
      <c r="AC42" t="str">
        <f>IF(I42="","",TEXT(VLOOKUP(I42,データ!$R$3:$T$20,3,TRUE),"@"))</f>
        <v/>
      </c>
      <c r="AD42"/>
      <c r="AE42">
        <f>①大会申込書!$N$5</f>
        <v>0</v>
      </c>
      <c r="AF42"/>
      <c r="AG42"/>
      <c r="AH42"/>
      <c r="AI42"/>
      <c r="AJ42"/>
      <c r="AK42" t="str">
        <f t="shared" si="10"/>
        <v/>
      </c>
      <c r="AL42" t="str">
        <f>IF(J42="","",TEXT(VLOOKUP(J42,データ!$M$3:$N$32,2,FALSE),"@"))</f>
        <v/>
      </c>
      <c r="AM42" t="str">
        <f t="shared" si="11"/>
        <v/>
      </c>
      <c r="AN42" t="str">
        <f>IF(L42="","",TEXT(VLOOKUP(L42,データ!$M$3:$N$32,2,FALSE),"@"))</f>
        <v/>
      </c>
      <c r="AO42" t="str">
        <f t="shared" si="12"/>
        <v/>
      </c>
      <c r="AP42" t="str">
        <f>IF(N42="","",TEXT(VLOOKUP(N42,データ!$M$3:$N$32,2,FALSE),"@"))</f>
        <v/>
      </c>
      <c r="AQ42" t="str">
        <f t="shared" si="13"/>
        <v/>
      </c>
      <c r="AR42"/>
      <c r="AS42"/>
      <c r="AT42"/>
      <c r="AU42"/>
      <c r="AV42"/>
      <c r="AW42"/>
      <c r="AX42"/>
      <c r="AY42"/>
      <c r="AZ42"/>
      <c r="BA42"/>
      <c r="BB42"/>
      <c r="BC42"/>
      <c r="BD42"/>
      <c r="BE42"/>
    </row>
    <row r="43" spans="1:57" ht="15" customHeight="1">
      <c r="A43" s="13">
        <v>36</v>
      </c>
      <c r="B43" s="15"/>
      <c r="C43" s="15"/>
      <c r="D43" s="15"/>
      <c r="E43" s="15"/>
      <c r="F43" s="15"/>
      <c r="G43" s="15"/>
      <c r="H43" s="22"/>
      <c r="I43" s="17" t="str">
        <f t="shared" si="18"/>
        <v/>
      </c>
      <c r="J43" s="15"/>
      <c r="K43" s="16"/>
      <c r="L43" s="15"/>
      <c r="M43" s="16"/>
      <c r="N43" s="13"/>
      <c r="O43" s="23"/>
      <c r="P43" s="1" t="str">
        <f t="shared" si="14"/>
        <v>--------</v>
      </c>
      <c r="Q43" s="1" t="str">
        <f t="shared" si="15"/>
        <v/>
      </c>
      <c r="R43" s="1" t="str">
        <f t="shared" si="16"/>
        <v/>
      </c>
      <c r="S43" s="1" t="str">
        <f t="shared" si="17"/>
        <v/>
      </c>
      <c r="U43" s="50"/>
      <c r="V43" s="50" t="str">
        <f t="shared" si="4"/>
        <v/>
      </c>
      <c r="W43" s="50" t="str">
        <f t="shared" si="5"/>
        <v/>
      </c>
      <c r="X43" t="str">
        <f t="shared" si="6"/>
        <v/>
      </c>
      <c r="Y43" t="str">
        <f t="shared" si="7"/>
        <v/>
      </c>
      <c r="Z43" t="str">
        <f t="shared" si="8"/>
        <v/>
      </c>
      <c r="AA43"/>
      <c r="AB43" t="str">
        <f t="shared" si="9"/>
        <v/>
      </c>
      <c r="AC43" t="str">
        <f>IF(I43="","",TEXT(VLOOKUP(I43,データ!$R$3:$T$20,3,TRUE),"@"))</f>
        <v/>
      </c>
      <c r="AD43"/>
      <c r="AE43">
        <f>①大会申込書!$N$5</f>
        <v>0</v>
      </c>
      <c r="AF43"/>
      <c r="AG43"/>
      <c r="AH43"/>
      <c r="AI43"/>
      <c r="AJ43"/>
      <c r="AK43" t="str">
        <f t="shared" si="10"/>
        <v/>
      </c>
      <c r="AL43" t="str">
        <f>IF(J43="","",TEXT(VLOOKUP(J43,データ!$M$3:$N$32,2,FALSE),"@"))</f>
        <v/>
      </c>
      <c r="AM43" t="str">
        <f t="shared" si="11"/>
        <v/>
      </c>
      <c r="AN43" t="str">
        <f>IF(L43="","",TEXT(VLOOKUP(L43,データ!$M$3:$N$32,2,FALSE),"@"))</f>
        <v/>
      </c>
      <c r="AO43" t="str">
        <f t="shared" si="12"/>
        <v/>
      </c>
      <c r="AP43" t="str">
        <f>IF(N43="","",TEXT(VLOOKUP(N43,データ!$M$3:$N$32,2,FALSE),"@"))</f>
        <v/>
      </c>
      <c r="AQ43" t="str">
        <f t="shared" si="13"/>
        <v/>
      </c>
      <c r="AR43"/>
      <c r="AS43"/>
      <c r="AT43"/>
      <c r="AU43"/>
      <c r="AV43"/>
      <c r="AW43"/>
      <c r="AX43"/>
      <c r="AY43"/>
      <c r="AZ43"/>
      <c r="BA43"/>
      <c r="BB43"/>
      <c r="BC43"/>
      <c r="BD43"/>
      <c r="BE43"/>
    </row>
    <row r="44" spans="1:57" ht="15" customHeight="1">
      <c r="A44" s="13">
        <v>37</v>
      </c>
      <c r="B44" s="15"/>
      <c r="C44" s="15"/>
      <c r="D44" s="15"/>
      <c r="E44" s="15"/>
      <c r="F44" s="15"/>
      <c r="G44" s="15"/>
      <c r="H44" s="22"/>
      <c r="I44" s="17" t="str">
        <f t="shared" si="18"/>
        <v/>
      </c>
      <c r="J44" s="15"/>
      <c r="K44" s="16"/>
      <c r="L44" s="15"/>
      <c r="M44" s="16"/>
      <c r="N44" s="13"/>
      <c r="O44" s="23"/>
      <c r="P44" s="1" t="str">
        <f t="shared" si="14"/>
        <v>--------</v>
      </c>
      <c r="Q44" s="1" t="str">
        <f t="shared" si="15"/>
        <v/>
      </c>
      <c r="R44" s="1" t="str">
        <f t="shared" si="16"/>
        <v/>
      </c>
      <c r="S44" s="1" t="str">
        <f t="shared" si="17"/>
        <v/>
      </c>
      <c r="U44" s="50"/>
      <c r="V44" s="50" t="str">
        <f t="shared" si="4"/>
        <v/>
      </c>
      <c r="W44" s="50" t="str">
        <f t="shared" si="5"/>
        <v/>
      </c>
      <c r="X44" t="str">
        <f t="shared" si="6"/>
        <v/>
      </c>
      <c r="Y44" t="str">
        <f t="shared" si="7"/>
        <v/>
      </c>
      <c r="Z44" t="str">
        <f t="shared" si="8"/>
        <v/>
      </c>
      <c r="AA44"/>
      <c r="AB44" t="str">
        <f t="shared" si="9"/>
        <v/>
      </c>
      <c r="AC44" t="str">
        <f>IF(I44="","",TEXT(VLOOKUP(I44,データ!$R$3:$T$20,3,TRUE),"@"))</f>
        <v/>
      </c>
      <c r="AD44"/>
      <c r="AE44">
        <f>①大会申込書!$N$5</f>
        <v>0</v>
      </c>
      <c r="AF44"/>
      <c r="AG44"/>
      <c r="AH44"/>
      <c r="AI44"/>
      <c r="AJ44"/>
      <c r="AK44" t="str">
        <f t="shared" si="10"/>
        <v/>
      </c>
      <c r="AL44" t="str">
        <f>IF(J44="","",TEXT(VLOOKUP(J44,データ!$M$3:$N$32,2,FALSE),"@"))</f>
        <v/>
      </c>
      <c r="AM44" t="str">
        <f t="shared" si="11"/>
        <v/>
      </c>
      <c r="AN44" t="str">
        <f>IF(L44="","",TEXT(VLOOKUP(L44,データ!$M$3:$N$32,2,FALSE),"@"))</f>
        <v/>
      </c>
      <c r="AO44" t="str">
        <f t="shared" si="12"/>
        <v/>
      </c>
      <c r="AP44" t="str">
        <f>IF(N44="","",TEXT(VLOOKUP(N44,データ!$M$3:$N$32,2,FALSE),"@"))</f>
        <v/>
      </c>
      <c r="AQ44" t="str">
        <f t="shared" si="13"/>
        <v/>
      </c>
      <c r="AR44"/>
      <c r="AS44"/>
      <c r="AT44"/>
      <c r="AU44"/>
      <c r="AV44"/>
      <c r="AW44"/>
      <c r="AX44"/>
      <c r="AY44"/>
      <c r="AZ44"/>
      <c r="BA44"/>
      <c r="BB44"/>
      <c r="BC44"/>
      <c r="BD44"/>
      <c r="BE44"/>
    </row>
    <row r="45" spans="1:57" ht="15" customHeight="1">
      <c r="A45" s="13">
        <v>38</v>
      </c>
      <c r="B45" s="15"/>
      <c r="C45" s="15"/>
      <c r="D45" s="15"/>
      <c r="E45" s="15"/>
      <c r="F45" s="15"/>
      <c r="G45" s="15"/>
      <c r="H45" s="22"/>
      <c r="I45" s="17" t="str">
        <f t="shared" si="18"/>
        <v/>
      </c>
      <c r="J45" s="15"/>
      <c r="K45" s="16"/>
      <c r="L45" s="15"/>
      <c r="M45" s="16"/>
      <c r="N45" s="13"/>
      <c r="O45" s="23"/>
      <c r="P45" s="1" t="str">
        <f t="shared" si="14"/>
        <v>--------</v>
      </c>
      <c r="Q45" s="1" t="str">
        <f t="shared" si="15"/>
        <v/>
      </c>
      <c r="R45" s="1" t="str">
        <f t="shared" si="16"/>
        <v/>
      </c>
      <c r="S45" s="1" t="str">
        <f t="shared" si="17"/>
        <v/>
      </c>
      <c r="U45" s="50"/>
      <c r="V45" s="50" t="str">
        <f t="shared" si="4"/>
        <v/>
      </c>
      <c r="W45" s="50" t="str">
        <f t="shared" si="5"/>
        <v/>
      </c>
      <c r="X45" t="str">
        <f t="shared" si="6"/>
        <v/>
      </c>
      <c r="Y45" t="str">
        <f t="shared" si="7"/>
        <v/>
      </c>
      <c r="Z45" t="str">
        <f t="shared" si="8"/>
        <v/>
      </c>
      <c r="AA45"/>
      <c r="AB45" t="str">
        <f t="shared" si="9"/>
        <v/>
      </c>
      <c r="AC45" t="str">
        <f>IF(I45="","",TEXT(VLOOKUP(I45,データ!$R$3:$T$20,3,TRUE),"@"))</f>
        <v/>
      </c>
      <c r="AD45"/>
      <c r="AE45">
        <f>①大会申込書!$N$5</f>
        <v>0</v>
      </c>
      <c r="AF45"/>
      <c r="AG45"/>
      <c r="AH45"/>
      <c r="AI45"/>
      <c r="AJ45"/>
      <c r="AK45" t="str">
        <f t="shared" si="10"/>
        <v/>
      </c>
      <c r="AL45" t="str">
        <f>IF(J45="","",TEXT(VLOOKUP(J45,データ!$M$3:$N$32,2,FALSE),"@"))</f>
        <v/>
      </c>
      <c r="AM45" t="str">
        <f t="shared" si="11"/>
        <v/>
      </c>
      <c r="AN45" t="str">
        <f>IF(L45="","",TEXT(VLOOKUP(L45,データ!$M$3:$N$32,2,FALSE),"@"))</f>
        <v/>
      </c>
      <c r="AO45" t="str">
        <f t="shared" si="12"/>
        <v/>
      </c>
      <c r="AP45" t="str">
        <f>IF(N45="","",TEXT(VLOOKUP(N45,データ!$M$3:$N$32,2,FALSE),"@"))</f>
        <v/>
      </c>
      <c r="AQ45" t="str">
        <f t="shared" si="13"/>
        <v/>
      </c>
      <c r="AR45"/>
      <c r="AS45"/>
      <c r="AT45"/>
      <c r="AU45"/>
      <c r="AV45"/>
      <c r="AW45"/>
      <c r="AX45"/>
      <c r="AY45"/>
      <c r="AZ45"/>
      <c r="BA45"/>
      <c r="BB45"/>
      <c r="BC45"/>
      <c r="BD45"/>
      <c r="BE45"/>
    </row>
    <row r="46" spans="1:57" ht="15" customHeight="1">
      <c r="A46" s="13">
        <v>39</v>
      </c>
      <c r="B46" s="15"/>
      <c r="C46" s="15"/>
      <c r="D46" s="15"/>
      <c r="E46" s="15"/>
      <c r="F46" s="15"/>
      <c r="G46" s="15"/>
      <c r="H46" s="22"/>
      <c r="I46" s="17" t="str">
        <f t="shared" si="18"/>
        <v/>
      </c>
      <c r="J46" s="15"/>
      <c r="K46" s="16"/>
      <c r="L46" s="15"/>
      <c r="M46" s="16"/>
      <c r="N46" s="13"/>
      <c r="O46" s="23"/>
      <c r="P46" s="1" t="str">
        <f t="shared" si="14"/>
        <v>--------</v>
      </c>
      <c r="Q46" s="1" t="str">
        <f t="shared" si="15"/>
        <v/>
      </c>
      <c r="R46" s="1" t="str">
        <f t="shared" si="16"/>
        <v/>
      </c>
      <c r="S46" s="1" t="str">
        <f t="shared" si="17"/>
        <v/>
      </c>
      <c r="U46" s="50"/>
      <c r="V46" s="50" t="str">
        <f t="shared" si="4"/>
        <v/>
      </c>
      <c r="W46" s="50" t="str">
        <f t="shared" si="5"/>
        <v/>
      </c>
      <c r="X46" t="str">
        <f t="shared" si="6"/>
        <v/>
      </c>
      <c r="Y46" t="str">
        <f t="shared" si="7"/>
        <v/>
      </c>
      <c r="Z46" t="str">
        <f t="shared" si="8"/>
        <v/>
      </c>
      <c r="AA46"/>
      <c r="AB46" t="str">
        <f t="shared" si="9"/>
        <v/>
      </c>
      <c r="AC46" t="str">
        <f>IF(I46="","",TEXT(VLOOKUP(I46,データ!$R$3:$T$20,3,TRUE),"@"))</f>
        <v/>
      </c>
      <c r="AD46"/>
      <c r="AE46">
        <f>①大会申込書!$N$5</f>
        <v>0</v>
      </c>
      <c r="AF46"/>
      <c r="AG46"/>
      <c r="AH46"/>
      <c r="AI46"/>
      <c r="AJ46"/>
      <c r="AK46" t="str">
        <f t="shared" si="10"/>
        <v/>
      </c>
      <c r="AL46" t="str">
        <f>IF(J46="","",TEXT(VLOOKUP(J46,データ!$M$3:$N$32,2,FALSE),"@"))</f>
        <v/>
      </c>
      <c r="AM46" t="str">
        <f t="shared" si="11"/>
        <v/>
      </c>
      <c r="AN46" t="str">
        <f>IF(L46="","",TEXT(VLOOKUP(L46,データ!$M$3:$N$32,2,FALSE),"@"))</f>
        <v/>
      </c>
      <c r="AO46" t="str">
        <f t="shared" si="12"/>
        <v/>
      </c>
      <c r="AP46" t="str">
        <f>IF(N46="","",TEXT(VLOOKUP(N46,データ!$M$3:$N$32,2,FALSE),"@"))</f>
        <v/>
      </c>
      <c r="AQ46" t="str">
        <f t="shared" si="13"/>
        <v/>
      </c>
      <c r="AR46"/>
      <c r="AS46"/>
      <c r="AT46"/>
      <c r="AU46"/>
      <c r="AV46"/>
      <c r="AW46"/>
      <c r="AX46"/>
      <c r="AY46"/>
      <c r="AZ46"/>
      <c r="BA46"/>
      <c r="BB46"/>
      <c r="BC46"/>
      <c r="BD46"/>
      <c r="BE46"/>
    </row>
    <row r="47" spans="1:57" ht="15" customHeight="1">
      <c r="A47" s="13">
        <v>40</v>
      </c>
      <c r="B47" s="15"/>
      <c r="C47" s="15"/>
      <c r="D47" s="15"/>
      <c r="E47" s="15"/>
      <c r="F47" s="15"/>
      <c r="G47" s="15"/>
      <c r="H47" s="22"/>
      <c r="I47" s="17" t="str">
        <f t="shared" si="18"/>
        <v/>
      </c>
      <c r="J47" s="15"/>
      <c r="K47" s="16"/>
      <c r="L47" s="15"/>
      <c r="M47" s="16"/>
      <c r="N47" s="13"/>
      <c r="O47" s="23"/>
      <c r="P47" s="1" t="str">
        <f t="shared" si="14"/>
        <v>--------</v>
      </c>
      <c r="Q47" s="1" t="str">
        <f t="shared" si="15"/>
        <v/>
      </c>
      <c r="R47" s="1" t="str">
        <f t="shared" si="16"/>
        <v/>
      </c>
      <c r="S47" s="1" t="str">
        <f t="shared" si="17"/>
        <v/>
      </c>
      <c r="U47" s="50"/>
      <c r="V47" s="50" t="str">
        <f t="shared" si="4"/>
        <v/>
      </c>
      <c r="W47" s="50" t="str">
        <f t="shared" si="5"/>
        <v/>
      </c>
      <c r="X47" t="str">
        <f t="shared" si="6"/>
        <v/>
      </c>
      <c r="Y47" t="str">
        <f t="shared" si="7"/>
        <v/>
      </c>
      <c r="Z47" t="str">
        <f t="shared" si="8"/>
        <v/>
      </c>
      <c r="AA47"/>
      <c r="AB47" t="str">
        <f t="shared" si="9"/>
        <v/>
      </c>
      <c r="AC47" t="str">
        <f>IF(I47="","",TEXT(VLOOKUP(I47,データ!$R$3:$T$20,3,TRUE),"@"))</f>
        <v/>
      </c>
      <c r="AD47"/>
      <c r="AE47">
        <f>①大会申込書!$N$5</f>
        <v>0</v>
      </c>
      <c r="AF47"/>
      <c r="AG47"/>
      <c r="AH47"/>
      <c r="AI47"/>
      <c r="AJ47"/>
      <c r="AK47" t="str">
        <f t="shared" si="10"/>
        <v/>
      </c>
      <c r="AL47" t="str">
        <f>IF(J47="","",TEXT(VLOOKUP(J47,データ!$M$3:$N$32,2,FALSE),"@"))</f>
        <v/>
      </c>
      <c r="AM47" t="str">
        <f t="shared" si="11"/>
        <v/>
      </c>
      <c r="AN47" t="str">
        <f>IF(L47="","",TEXT(VLOOKUP(L47,データ!$M$3:$N$32,2,FALSE),"@"))</f>
        <v/>
      </c>
      <c r="AO47" t="str">
        <f t="shared" si="12"/>
        <v/>
      </c>
      <c r="AP47" t="str">
        <f>IF(N47="","",TEXT(VLOOKUP(N47,データ!$M$3:$N$32,2,FALSE),"@"))</f>
        <v/>
      </c>
      <c r="AQ47" t="str">
        <f t="shared" si="13"/>
        <v/>
      </c>
      <c r="AR47"/>
      <c r="AS47"/>
      <c r="AT47"/>
      <c r="AU47"/>
      <c r="AV47"/>
      <c r="AW47"/>
      <c r="AX47"/>
      <c r="AY47"/>
      <c r="AZ47"/>
      <c r="BA47"/>
      <c r="BB47"/>
      <c r="BC47"/>
      <c r="BD47"/>
      <c r="BE47"/>
    </row>
    <row r="48" spans="1:57" ht="15" customHeight="1">
      <c r="A48" s="13">
        <v>41</v>
      </c>
      <c r="B48" s="15"/>
      <c r="C48" s="15"/>
      <c r="D48" s="15"/>
      <c r="E48" s="15"/>
      <c r="F48" s="15"/>
      <c r="G48" s="15"/>
      <c r="H48" s="22"/>
      <c r="I48" s="17" t="str">
        <f t="shared" si="18"/>
        <v/>
      </c>
      <c r="J48" s="15"/>
      <c r="K48" s="16"/>
      <c r="L48" s="15"/>
      <c r="M48" s="16"/>
      <c r="N48" s="13"/>
      <c r="O48" s="23"/>
      <c r="P48" s="1" t="str">
        <f t="shared" si="14"/>
        <v>--------</v>
      </c>
      <c r="Q48" s="1" t="str">
        <f t="shared" si="15"/>
        <v/>
      </c>
      <c r="R48" s="1" t="str">
        <f t="shared" si="16"/>
        <v/>
      </c>
      <c r="S48" s="1" t="str">
        <f t="shared" si="17"/>
        <v/>
      </c>
      <c r="U48" s="50"/>
      <c r="V48" s="50" t="str">
        <f t="shared" si="4"/>
        <v/>
      </c>
      <c r="W48" s="50" t="str">
        <f t="shared" si="5"/>
        <v/>
      </c>
      <c r="X48" t="str">
        <f t="shared" si="6"/>
        <v/>
      </c>
      <c r="Y48" t="str">
        <f t="shared" si="7"/>
        <v/>
      </c>
      <c r="Z48" t="str">
        <f t="shared" si="8"/>
        <v/>
      </c>
      <c r="AA48"/>
      <c r="AB48" t="str">
        <f t="shared" si="9"/>
        <v/>
      </c>
      <c r="AC48" t="str">
        <f>IF(I48="","",TEXT(VLOOKUP(I48,データ!$R$3:$T$20,3,TRUE),"@"))</f>
        <v/>
      </c>
      <c r="AD48"/>
      <c r="AE48">
        <f>①大会申込書!$N$5</f>
        <v>0</v>
      </c>
      <c r="AF48"/>
      <c r="AG48"/>
      <c r="AH48"/>
      <c r="AI48"/>
      <c r="AJ48"/>
      <c r="AK48" t="str">
        <f t="shared" si="10"/>
        <v/>
      </c>
      <c r="AL48" t="str">
        <f>IF(J48="","",TEXT(VLOOKUP(J48,データ!$M$3:$N$32,2,FALSE),"@"))</f>
        <v/>
      </c>
      <c r="AM48" t="str">
        <f t="shared" si="11"/>
        <v/>
      </c>
      <c r="AN48" t="str">
        <f>IF(L48="","",TEXT(VLOOKUP(L48,データ!$M$3:$N$32,2,FALSE),"@"))</f>
        <v/>
      </c>
      <c r="AO48" t="str">
        <f t="shared" si="12"/>
        <v/>
      </c>
      <c r="AP48" t="str">
        <f>IF(N48="","",TEXT(VLOOKUP(N48,データ!$M$3:$N$32,2,FALSE),"@"))</f>
        <v/>
      </c>
      <c r="AQ48" t="str">
        <f t="shared" si="13"/>
        <v/>
      </c>
      <c r="AR48"/>
      <c r="AS48"/>
      <c r="AT48"/>
      <c r="AU48"/>
      <c r="AV48"/>
      <c r="AW48"/>
      <c r="AX48"/>
      <c r="AY48"/>
      <c r="AZ48"/>
      <c r="BA48"/>
      <c r="BB48"/>
      <c r="BC48"/>
      <c r="BD48"/>
      <c r="BE48"/>
    </row>
    <row r="49" spans="1:57" ht="15" customHeight="1">
      <c r="A49" s="13">
        <v>42</v>
      </c>
      <c r="B49" s="15"/>
      <c r="C49" s="15"/>
      <c r="D49" s="15"/>
      <c r="E49" s="15"/>
      <c r="F49" s="15"/>
      <c r="G49" s="15"/>
      <c r="H49" s="22"/>
      <c r="I49" s="17" t="str">
        <f t="shared" si="18"/>
        <v/>
      </c>
      <c r="J49" s="15"/>
      <c r="K49" s="16"/>
      <c r="L49" s="15"/>
      <c r="M49" s="16"/>
      <c r="N49" s="13"/>
      <c r="O49" s="23"/>
      <c r="P49" s="1" t="str">
        <f t="shared" si="14"/>
        <v>--------</v>
      </c>
      <c r="Q49" s="1" t="str">
        <f t="shared" si="15"/>
        <v/>
      </c>
      <c r="R49" s="1" t="str">
        <f t="shared" si="16"/>
        <v/>
      </c>
      <c r="S49" s="1" t="str">
        <f t="shared" si="17"/>
        <v/>
      </c>
      <c r="U49" s="50"/>
      <c r="V49" s="50" t="str">
        <f t="shared" si="4"/>
        <v/>
      </c>
      <c r="W49" s="50" t="str">
        <f t="shared" si="5"/>
        <v/>
      </c>
      <c r="X49" t="str">
        <f t="shared" si="6"/>
        <v/>
      </c>
      <c r="Y49" t="str">
        <f t="shared" si="7"/>
        <v/>
      </c>
      <c r="Z49" t="str">
        <f t="shared" si="8"/>
        <v/>
      </c>
      <c r="AA49"/>
      <c r="AB49" t="str">
        <f t="shared" si="9"/>
        <v/>
      </c>
      <c r="AC49" t="str">
        <f>IF(I49="","",TEXT(VLOOKUP(I49,データ!$R$3:$T$20,3,TRUE),"@"))</f>
        <v/>
      </c>
      <c r="AD49"/>
      <c r="AE49">
        <f>①大会申込書!$N$5</f>
        <v>0</v>
      </c>
      <c r="AF49"/>
      <c r="AG49"/>
      <c r="AH49"/>
      <c r="AI49"/>
      <c r="AJ49"/>
      <c r="AK49" t="str">
        <f t="shared" si="10"/>
        <v/>
      </c>
      <c r="AL49" t="str">
        <f>IF(J49="","",TEXT(VLOOKUP(J49,データ!$M$3:$N$32,2,FALSE),"@"))</f>
        <v/>
      </c>
      <c r="AM49" t="str">
        <f t="shared" si="11"/>
        <v/>
      </c>
      <c r="AN49" t="str">
        <f>IF(L49="","",TEXT(VLOOKUP(L49,データ!$M$3:$N$32,2,FALSE),"@"))</f>
        <v/>
      </c>
      <c r="AO49" t="str">
        <f t="shared" si="12"/>
        <v/>
      </c>
      <c r="AP49" t="str">
        <f>IF(N49="","",TEXT(VLOOKUP(N49,データ!$M$3:$N$32,2,FALSE),"@"))</f>
        <v/>
      </c>
      <c r="AQ49" t="str">
        <f t="shared" si="13"/>
        <v/>
      </c>
      <c r="AR49"/>
      <c r="AS49"/>
      <c r="AT49"/>
      <c r="AU49"/>
      <c r="AV49"/>
      <c r="AW49"/>
      <c r="AX49"/>
      <c r="AY49"/>
      <c r="AZ49"/>
      <c r="BA49"/>
      <c r="BB49"/>
      <c r="BC49"/>
      <c r="BD49"/>
      <c r="BE49"/>
    </row>
    <row r="50" spans="1:57" ht="15" customHeight="1">
      <c r="A50" s="13">
        <v>43</v>
      </c>
      <c r="B50" s="15"/>
      <c r="C50" s="15"/>
      <c r="D50" s="15"/>
      <c r="E50" s="15"/>
      <c r="F50" s="15"/>
      <c r="G50" s="15"/>
      <c r="H50" s="22"/>
      <c r="I50" s="17" t="str">
        <f t="shared" si="18"/>
        <v/>
      </c>
      <c r="J50" s="15"/>
      <c r="K50" s="16"/>
      <c r="L50" s="15"/>
      <c r="M50" s="16"/>
      <c r="N50" s="13"/>
      <c r="O50" s="23"/>
      <c r="P50" s="1" t="str">
        <f t="shared" si="14"/>
        <v>--------</v>
      </c>
      <c r="Q50" s="1" t="str">
        <f t="shared" si="15"/>
        <v/>
      </c>
      <c r="R50" s="1" t="str">
        <f t="shared" si="16"/>
        <v/>
      </c>
      <c r="S50" s="1" t="str">
        <f t="shared" si="17"/>
        <v/>
      </c>
      <c r="U50" s="50"/>
      <c r="V50" s="50" t="str">
        <f t="shared" si="4"/>
        <v/>
      </c>
      <c r="W50" s="50" t="str">
        <f t="shared" si="5"/>
        <v/>
      </c>
      <c r="X50" t="str">
        <f t="shared" si="6"/>
        <v/>
      </c>
      <c r="Y50" t="str">
        <f t="shared" si="7"/>
        <v/>
      </c>
      <c r="Z50" t="str">
        <f t="shared" si="8"/>
        <v/>
      </c>
      <c r="AA50"/>
      <c r="AB50" t="str">
        <f t="shared" si="9"/>
        <v/>
      </c>
      <c r="AC50" t="str">
        <f>IF(I50="","",TEXT(VLOOKUP(I50,データ!$R$3:$T$20,3,TRUE),"@"))</f>
        <v/>
      </c>
      <c r="AD50"/>
      <c r="AE50">
        <f>①大会申込書!$N$5</f>
        <v>0</v>
      </c>
      <c r="AF50"/>
      <c r="AG50"/>
      <c r="AH50"/>
      <c r="AI50"/>
      <c r="AJ50"/>
      <c r="AK50" t="str">
        <f t="shared" si="10"/>
        <v/>
      </c>
      <c r="AL50" t="str">
        <f>IF(J50="","",TEXT(VLOOKUP(J50,データ!$M$3:$N$32,2,FALSE),"@"))</f>
        <v/>
      </c>
      <c r="AM50" t="str">
        <f t="shared" si="11"/>
        <v/>
      </c>
      <c r="AN50" t="str">
        <f>IF(L50="","",TEXT(VLOOKUP(L50,データ!$M$3:$N$32,2,FALSE),"@"))</f>
        <v/>
      </c>
      <c r="AO50" t="str">
        <f t="shared" si="12"/>
        <v/>
      </c>
      <c r="AP50" t="str">
        <f>IF(N50="","",TEXT(VLOOKUP(N50,データ!$M$3:$N$32,2,FALSE),"@"))</f>
        <v/>
      </c>
      <c r="AQ50" t="str">
        <f t="shared" si="13"/>
        <v/>
      </c>
      <c r="AR50"/>
      <c r="AS50"/>
      <c r="AT50"/>
      <c r="AU50"/>
      <c r="AV50"/>
      <c r="AW50"/>
      <c r="AX50"/>
      <c r="AY50"/>
      <c r="AZ50"/>
      <c r="BA50"/>
      <c r="BB50"/>
      <c r="BC50"/>
      <c r="BD50"/>
      <c r="BE50"/>
    </row>
    <row r="51" spans="1:57" ht="15" customHeight="1">
      <c r="A51" s="13">
        <v>44</v>
      </c>
      <c r="B51" s="15"/>
      <c r="C51" s="15"/>
      <c r="D51" s="15"/>
      <c r="E51" s="15"/>
      <c r="F51" s="15"/>
      <c r="G51" s="15"/>
      <c r="H51" s="22"/>
      <c r="I51" s="17" t="str">
        <f t="shared" si="18"/>
        <v/>
      </c>
      <c r="J51" s="15"/>
      <c r="K51" s="16"/>
      <c r="L51" s="15"/>
      <c r="M51" s="16"/>
      <c r="N51" s="13"/>
      <c r="O51" s="23"/>
      <c r="P51" s="1" t="str">
        <f t="shared" si="14"/>
        <v>--------</v>
      </c>
      <c r="Q51" s="1" t="str">
        <f t="shared" si="15"/>
        <v/>
      </c>
      <c r="R51" s="1" t="str">
        <f t="shared" si="16"/>
        <v/>
      </c>
      <c r="S51" s="1" t="str">
        <f t="shared" si="17"/>
        <v/>
      </c>
      <c r="U51" s="50"/>
      <c r="V51" s="50" t="str">
        <f t="shared" si="4"/>
        <v/>
      </c>
      <c r="W51" s="50" t="str">
        <f t="shared" si="5"/>
        <v/>
      </c>
      <c r="X51" t="str">
        <f t="shared" si="6"/>
        <v/>
      </c>
      <c r="Y51" t="str">
        <f t="shared" si="7"/>
        <v/>
      </c>
      <c r="Z51" t="str">
        <f t="shared" si="8"/>
        <v/>
      </c>
      <c r="AA51"/>
      <c r="AB51" t="str">
        <f t="shared" si="9"/>
        <v/>
      </c>
      <c r="AC51" t="str">
        <f>IF(I51="","",TEXT(VLOOKUP(I51,データ!$R$3:$T$20,3,TRUE),"@"))</f>
        <v/>
      </c>
      <c r="AD51"/>
      <c r="AE51">
        <f>①大会申込書!$N$5</f>
        <v>0</v>
      </c>
      <c r="AF51"/>
      <c r="AG51"/>
      <c r="AH51"/>
      <c r="AI51"/>
      <c r="AJ51"/>
      <c r="AK51" t="str">
        <f t="shared" si="10"/>
        <v/>
      </c>
      <c r="AL51" t="str">
        <f>IF(J51="","",TEXT(VLOOKUP(J51,データ!$M$3:$N$32,2,FALSE),"@"))</f>
        <v/>
      </c>
      <c r="AM51" t="str">
        <f t="shared" si="11"/>
        <v/>
      </c>
      <c r="AN51" t="str">
        <f>IF(L51="","",TEXT(VLOOKUP(L51,データ!$M$3:$N$32,2,FALSE),"@"))</f>
        <v/>
      </c>
      <c r="AO51" t="str">
        <f t="shared" si="12"/>
        <v/>
      </c>
      <c r="AP51" t="str">
        <f>IF(N51="","",TEXT(VLOOKUP(N51,データ!$M$3:$N$32,2,FALSE),"@"))</f>
        <v/>
      </c>
      <c r="AQ51" t="str">
        <f t="shared" si="13"/>
        <v/>
      </c>
      <c r="AR51"/>
      <c r="AS51"/>
      <c r="AT51"/>
      <c r="AU51"/>
      <c r="AV51"/>
      <c r="AW51"/>
      <c r="AX51"/>
      <c r="AY51"/>
      <c r="AZ51"/>
      <c r="BA51"/>
      <c r="BB51"/>
      <c r="BC51"/>
      <c r="BD51"/>
      <c r="BE51"/>
    </row>
    <row r="52" spans="1:57" ht="15" customHeight="1">
      <c r="A52" s="13">
        <v>45</v>
      </c>
      <c r="B52" s="15"/>
      <c r="C52" s="15"/>
      <c r="D52" s="15"/>
      <c r="E52" s="15"/>
      <c r="F52" s="15"/>
      <c r="G52" s="15"/>
      <c r="H52" s="22"/>
      <c r="I52" s="17" t="str">
        <f t="shared" si="18"/>
        <v/>
      </c>
      <c r="J52" s="15"/>
      <c r="K52" s="16"/>
      <c r="L52" s="15"/>
      <c r="M52" s="16"/>
      <c r="N52" s="13"/>
      <c r="O52" s="23"/>
      <c r="P52" s="1" t="str">
        <f t="shared" si="14"/>
        <v>--------</v>
      </c>
      <c r="Q52" s="1" t="str">
        <f t="shared" si="15"/>
        <v/>
      </c>
      <c r="R52" s="1" t="str">
        <f t="shared" si="16"/>
        <v/>
      </c>
      <c r="S52" s="1" t="str">
        <f t="shared" si="17"/>
        <v/>
      </c>
      <c r="U52" s="50"/>
      <c r="V52" s="50" t="str">
        <f t="shared" si="4"/>
        <v/>
      </c>
      <c r="W52" s="50" t="str">
        <f t="shared" si="5"/>
        <v/>
      </c>
      <c r="X52" t="str">
        <f t="shared" si="6"/>
        <v/>
      </c>
      <c r="Y52" t="str">
        <f t="shared" si="7"/>
        <v/>
      </c>
      <c r="Z52" t="str">
        <f t="shared" si="8"/>
        <v/>
      </c>
      <c r="AA52"/>
      <c r="AB52" t="str">
        <f t="shared" si="9"/>
        <v/>
      </c>
      <c r="AC52" t="str">
        <f>IF(I52="","",TEXT(VLOOKUP(I52,データ!$R$3:$T$20,3,TRUE),"@"))</f>
        <v/>
      </c>
      <c r="AD52"/>
      <c r="AE52">
        <f>①大会申込書!$N$5</f>
        <v>0</v>
      </c>
      <c r="AF52"/>
      <c r="AG52"/>
      <c r="AH52"/>
      <c r="AI52"/>
      <c r="AJ52"/>
      <c r="AK52" t="str">
        <f t="shared" si="10"/>
        <v/>
      </c>
      <c r="AL52" t="str">
        <f>IF(J52="","",TEXT(VLOOKUP(J52,データ!$M$3:$N$32,2,FALSE),"@"))</f>
        <v/>
      </c>
      <c r="AM52" t="str">
        <f t="shared" si="11"/>
        <v/>
      </c>
      <c r="AN52" t="str">
        <f>IF(L52="","",TEXT(VLOOKUP(L52,データ!$M$3:$N$32,2,FALSE),"@"))</f>
        <v/>
      </c>
      <c r="AO52" t="str">
        <f t="shared" si="12"/>
        <v/>
      </c>
      <c r="AP52" t="str">
        <f>IF(N52="","",TEXT(VLOOKUP(N52,データ!$M$3:$N$32,2,FALSE),"@"))</f>
        <v/>
      </c>
      <c r="AQ52" t="str">
        <f t="shared" si="13"/>
        <v/>
      </c>
      <c r="AR52"/>
      <c r="AS52"/>
      <c r="AT52"/>
      <c r="AU52"/>
      <c r="AV52"/>
      <c r="AW52"/>
      <c r="AX52"/>
      <c r="AY52"/>
      <c r="AZ52"/>
      <c r="BA52"/>
      <c r="BB52"/>
      <c r="BC52"/>
      <c r="BD52"/>
      <c r="BE52"/>
    </row>
    <row r="53" spans="1:57" ht="15" customHeight="1">
      <c r="A53" s="13">
        <v>46</v>
      </c>
      <c r="B53" s="15"/>
      <c r="C53" s="15"/>
      <c r="D53" s="15"/>
      <c r="E53" s="15"/>
      <c r="F53" s="15"/>
      <c r="G53" s="15"/>
      <c r="H53" s="22"/>
      <c r="I53" s="17" t="str">
        <f t="shared" si="18"/>
        <v/>
      </c>
      <c r="J53" s="15"/>
      <c r="K53" s="16"/>
      <c r="L53" s="15"/>
      <c r="M53" s="16"/>
      <c r="N53" s="13"/>
      <c r="O53" s="23"/>
      <c r="P53" s="1" t="str">
        <f t="shared" si="14"/>
        <v>--------</v>
      </c>
      <c r="Q53" s="1" t="str">
        <f t="shared" si="15"/>
        <v/>
      </c>
      <c r="R53" s="1" t="str">
        <f t="shared" si="16"/>
        <v/>
      </c>
      <c r="S53" s="1" t="str">
        <f t="shared" si="17"/>
        <v/>
      </c>
      <c r="U53" s="50"/>
      <c r="V53" s="50" t="str">
        <f t="shared" si="4"/>
        <v/>
      </c>
      <c r="W53" s="50" t="str">
        <f t="shared" si="5"/>
        <v/>
      </c>
      <c r="X53" t="str">
        <f t="shared" si="6"/>
        <v/>
      </c>
      <c r="Y53" t="str">
        <f t="shared" si="7"/>
        <v/>
      </c>
      <c r="Z53" t="str">
        <f t="shared" si="8"/>
        <v/>
      </c>
      <c r="AA53"/>
      <c r="AB53" t="str">
        <f t="shared" si="9"/>
        <v/>
      </c>
      <c r="AC53" t="str">
        <f>IF(I53="","",TEXT(VLOOKUP(I53,データ!$R$3:$T$20,3,TRUE),"@"))</f>
        <v/>
      </c>
      <c r="AD53"/>
      <c r="AE53">
        <f>①大会申込書!$N$5</f>
        <v>0</v>
      </c>
      <c r="AF53"/>
      <c r="AG53"/>
      <c r="AH53"/>
      <c r="AI53"/>
      <c r="AJ53"/>
      <c r="AK53" t="str">
        <f t="shared" si="10"/>
        <v/>
      </c>
      <c r="AL53" t="str">
        <f>IF(J53="","",TEXT(VLOOKUP(J53,データ!$M$3:$N$32,2,FALSE),"@"))</f>
        <v/>
      </c>
      <c r="AM53" t="str">
        <f t="shared" si="11"/>
        <v/>
      </c>
      <c r="AN53" t="str">
        <f>IF(L53="","",TEXT(VLOOKUP(L53,データ!$M$3:$N$32,2,FALSE),"@"))</f>
        <v/>
      </c>
      <c r="AO53" t="str">
        <f t="shared" si="12"/>
        <v/>
      </c>
      <c r="AP53" t="str">
        <f>IF(N53="","",TEXT(VLOOKUP(N53,データ!$M$3:$N$32,2,FALSE),"@"))</f>
        <v/>
      </c>
      <c r="AQ53" t="str">
        <f t="shared" si="13"/>
        <v/>
      </c>
      <c r="AR53"/>
      <c r="AS53"/>
      <c r="AT53"/>
      <c r="AU53"/>
      <c r="AV53"/>
      <c r="AW53"/>
      <c r="AX53"/>
      <c r="AY53"/>
      <c r="AZ53"/>
      <c r="BA53"/>
      <c r="BB53"/>
      <c r="BC53"/>
      <c r="BD53"/>
      <c r="BE53"/>
    </row>
    <row r="54" spans="1:57" ht="15" customHeight="1">
      <c r="A54" s="13">
        <v>47</v>
      </c>
      <c r="B54" s="15"/>
      <c r="C54" s="15"/>
      <c r="D54" s="15"/>
      <c r="E54" s="15"/>
      <c r="F54" s="15"/>
      <c r="G54" s="15"/>
      <c r="H54" s="22"/>
      <c r="I54" s="17" t="str">
        <f t="shared" si="18"/>
        <v/>
      </c>
      <c r="J54" s="15"/>
      <c r="K54" s="16"/>
      <c r="L54" s="15"/>
      <c r="M54" s="16"/>
      <c r="N54" s="13"/>
      <c r="O54" s="23"/>
      <c r="P54" s="1" t="str">
        <f t="shared" si="14"/>
        <v>--------</v>
      </c>
      <c r="Q54" s="1" t="str">
        <f t="shared" si="15"/>
        <v/>
      </c>
      <c r="R54" s="1" t="str">
        <f t="shared" si="16"/>
        <v/>
      </c>
      <c r="S54" s="1" t="str">
        <f t="shared" si="17"/>
        <v/>
      </c>
      <c r="U54" s="50"/>
      <c r="V54" s="50" t="str">
        <f t="shared" si="4"/>
        <v/>
      </c>
      <c r="W54" s="50" t="str">
        <f t="shared" si="5"/>
        <v/>
      </c>
      <c r="X54" t="str">
        <f t="shared" si="6"/>
        <v/>
      </c>
      <c r="Y54" t="str">
        <f t="shared" si="7"/>
        <v/>
      </c>
      <c r="Z54" t="str">
        <f t="shared" si="8"/>
        <v/>
      </c>
      <c r="AA54"/>
      <c r="AB54" t="str">
        <f t="shared" si="9"/>
        <v/>
      </c>
      <c r="AC54" t="str">
        <f>IF(I54="","",TEXT(VLOOKUP(I54,データ!$R$3:$T$20,3,TRUE),"@"))</f>
        <v/>
      </c>
      <c r="AD54"/>
      <c r="AE54">
        <f>①大会申込書!$N$5</f>
        <v>0</v>
      </c>
      <c r="AF54"/>
      <c r="AG54"/>
      <c r="AH54"/>
      <c r="AI54"/>
      <c r="AJ54"/>
      <c r="AK54" t="str">
        <f t="shared" si="10"/>
        <v/>
      </c>
      <c r="AL54" t="str">
        <f>IF(J54="","",TEXT(VLOOKUP(J54,データ!$M$3:$N$32,2,FALSE),"@"))</f>
        <v/>
      </c>
      <c r="AM54" t="str">
        <f t="shared" si="11"/>
        <v/>
      </c>
      <c r="AN54" t="str">
        <f>IF(L54="","",TEXT(VLOOKUP(L54,データ!$M$3:$N$32,2,FALSE),"@"))</f>
        <v/>
      </c>
      <c r="AO54" t="str">
        <f t="shared" si="12"/>
        <v/>
      </c>
      <c r="AP54" t="str">
        <f>IF(N54="","",TEXT(VLOOKUP(N54,データ!$M$3:$N$32,2,FALSE),"@"))</f>
        <v/>
      </c>
      <c r="AQ54" t="str">
        <f t="shared" si="13"/>
        <v/>
      </c>
      <c r="AR54"/>
      <c r="AS54"/>
      <c r="AT54"/>
      <c r="AU54"/>
      <c r="AV54"/>
      <c r="AW54"/>
      <c r="AX54"/>
      <c r="AY54"/>
      <c r="AZ54"/>
      <c r="BA54"/>
      <c r="BB54"/>
      <c r="BC54"/>
      <c r="BD54"/>
      <c r="BE54"/>
    </row>
    <row r="55" spans="1:57" ht="15" customHeight="1">
      <c r="A55" s="13">
        <v>48</v>
      </c>
      <c r="B55" s="15"/>
      <c r="C55" s="15"/>
      <c r="D55" s="15"/>
      <c r="E55" s="15"/>
      <c r="F55" s="15"/>
      <c r="G55" s="15"/>
      <c r="H55" s="22"/>
      <c r="I55" s="17" t="str">
        <f t="shared" si="18"/>
        <v/>
      </c>
      <c r="J55" s="15"/>
      <c r="K55" s="16"/>
      <c r="L55" s="15"/>
      <c r="M55" s="16"/>
      <c r="N55" s="13"/>
      <c r="O55" s="23"/>
      <c r="P55" s="1" t="str">
        <f t="shared" si="14"/>
        <v>--------</v>
      </c>
      <c r="Q55" s="1" t="str">
        <f t="shared" si="15"/>
        <v/>
      </c>
      <c r="R55" s="1" t="str">
        <f t="shared" si="16"/>
        <v/>
      </c>
      <c r="S55" s="1" t="str">
        <f t="shared" si="17"/>
        <v/>
      </c>
      <c r="U55" s="50"/>
      <c r="V55" s="50" t="str">
        <f t="shared" si="4"/>
        <v/>
      </c>
      <c r="W55" s="50" t="str">
        <f t="shared" si="5"/>
        <v/>
      </c>
      <c r="X55" t="str">
        <f t="shared" si="6"/>
        <v/>
      </c>
      <c r="Y55" t="str">
        <f t="shared" si="7"/>
        <v/>
      </c>
      <c r="Z55" t="str">
        <f t="shared" si="8"/>
        <v/>
      </c>
      <c r="AA55"/>
      <c r="AB55" t="str">
        <f t="shared" si="9"/>
        <v/>
      </c>
      <c r="AC55" t="str">
        <f>IF(I55="","",TEXT(VLOOKUP(I55,データ!$R$3:$T$20,3,TRUE),"@"))</f>
        <v/>
      </c>
      <c r="AD55"/>
      <c r="AE55">
        <f>①大会申込書!$N$5</f>
        <v>0</v>
      </c>
      <c r="AF55"/>
      <c r="AG55"/>
      <c r="AH55"/>
      <c r="AI55"/>
      <c r="AJ55"/>
      <c r="AK55" t="str">
        <f t="shared" si="10"/>
        <v/>
      </c>
      <c r="AL55" t="str">
        <f>IF(J55="","",TEXT(VLOOKUP(J55,データ!$M$3:$N$32,2,FALSE),"@"))</f>
        <v/>
      </c>
      <c r="AM55" t="str">
        <f t="shared" si="11"/>
        <v/>
      </c>
      <c r="AN55" t="str">
        <f>IF(L55="","",TEXT(VLOOKUP(L55,データ!$M$3:$N$32,2,FALSE),"@"))</f>
        <v/>
      </c>
      <c r="AO55" t="str">
        <f t="shared" si="12"/>
        <v/>
      </c>
      <c r="AP55" t="str">
        <f>IF(N55="","",TEXT(VLOOKUP(N55,データ!$M$3:$N$32,2,FALSE),"@"))</f>
        <v/>
      </c>
      <c r="AQ55" t="str">
        <f t="shared" si="13"/>
        <v/>
      </c>
      <c r="AR55"/>
      <c r="AS55"/>
      <c r="AT55"/>
      <c r="AU55"/>
      <c r="AV55"/>
      <c r="AW55"/>
      <c r="AX55"/>
      <c r="AY55"/>
      <c r="AZ55"/>
      <c r="BA55"/>
      <c r="BB55"/>
      <c r="BC55"/>
      <c r="BD55"/>
      <c r="BE55"/>
    </row>
    <row r="56" spans="1:57" ht="15" customHeight="1">
      <c r="A56" s="13">
        <v>49</v>
      </c>
      <c r="B56" s="15"/>
      <c r="C56" s="15"/>
      <c r="D56" s="15"/>
      <c r="E56" s="15"/>
      <c r="F56" s="15"/>
      <c r="G56" s="15"/>
      <c r="H56" s="22"/>
      <c r="I56" s="17" t="str">
        <f t="shared" si="18"/>
        <v/>
      </c>
      <c r="J56" s="15"/>
      <c r="K56" s="16"/>
      <c r="L56" s="15"/>
      <c r="M56" s="16"/>
      <c r="N56" s="13"/>
      <c r="O56" s="23"/>
      <c r="P56" s="1" t="str">
        <f t="shared" si="14"/>
        <v>--------</v>
      </c>
      <c r="Q56" s="1" t="str">
        <f t="shared" si="15"/>
        <v/>
      </c>
      <c r="R56" s="1" t="str">
        <f t="shared" si="16"/>
        <v/>
      </c>
      <c r="S56" s="1" t="str">
        <f t="shared" si="17"/>
        <v/>
      </c>
      <c r="U56" s="50"/>
      <c r="V56" s="50" t="str">
        <f t="shared" si="4"/>
        <v/>
      </c>
      <c r="W56" s="50" t="str">
        <f t="shared" si="5"/>
        <v/>
      </c>
      <c r="X56" t="str">
        <f t="shared" si="6"/>
        <v/>
      </c>
      <c r="Y56" t="str">
        <f t="shared" si="7"/>
        <v/>
      </c>
      <c r="Z56" t="str">
        <f t="shared" si="8"/>
        <v/>
      </c>
      <c r="AA56"/>
      <c r="AB56" t="str">
        <f t="shared" si="9"/>
        <v/>
      </c>
      <c r="AC56" t="str">
        <f>IF(I56="","",TEXT(VLOOKUP(I56,データ!$R$3:$T$20,3,TRUE),"@"))</f>
        <v/>
      </c>
      <c r="AD56"/>
      <c r="AE56">
        <f>①大会申込書!$N$5</f>
        <v>0</v>
      </c>
      <c r="AF56"/>
      <c r="AG56"/>
      <c r="AH56"/>
      <c r="AI56"/>
      <c r="AJ56"/>
      <c r="AK56" t="str">
        <f t="shared" si="10"/>
        <v/>
      </c>
      <c r="AL56" t="str">
        <f>IF(J56="","",TEXT(VLOOKUP(J56,データ!$M$3:$N$32,2,FALSE),"@"))</f>
        <v/>
      </c>
      <c r="AM56" t="str">
        <f t="shared" si="11"/>
        <v/>
      </c>
      <c r="AN56" t="str">
        <f>IF(L56="","",TEXT(VLOOKUP(L56,データ!$M$3:$N$32,2,FALSE),"@"))</f>
        <v/>
      </c>
      <c r="AO56" t="str">
        <f t="shared" si="12"/>
        <v/>
      </c>
      <c r="AP56" t="str">
        <f>IF(N56="","",TEXT(VLOOKUP(N56,データ!$M$3:$N$32,2,FALSE),"@"))</f>
        <v/>
      </c>
      <c r="AQ56" t="str">
        <f t="shared" si="13"/>
        <v/>
      </c>
      <c r="AR56"/>
      <c r="AS56"/>
      <c r="AT56"/>
      <c r="AU56"/>
      <c r="AV56"/>
      <c r="AW56"/>
      <c r="AX56"/>
      <c r="AY56"/>
      <c r="AZ56"/>
      <c r="BA56"/>
      <c r="BB56"/>
      <c r="BC56"/>
      <c r="BD56"/>
      <c r="BE56"/>
    </row>
    <row r="57" spans="1:57" ht="15" customHeight="1">
      <c r="A57" s="13">
        <v>50</v>
      </c>
      <c r="B57" s="15"/>
      <c r="C57" s="15"/>
      <c r="D57" s="15"/>
      <c r="E57" s="15"/>
      <c r="F57" s="15"/>
      <c r="G57" s="15"/>
      <c r="H57" s="22"/>
      <c r="I57" s="17" t="str">
        <f t="shared" si="18"/>
        <v/>
      </c>
      <c r="J57" s="15"/>
      <c r="K57" s="16"/>
      <c r="L57" s="15"/>
      <c r="M57" s="16"/>
      <c r="N57" s="13"/>
      <c r="O57" s="23"/>
      <c r="P57" s="1" t="str">
        <f t="shared" si="14"/>
        <v>--------</v>
      </c>
      <c r="Q57" s="1" t="str">
        <f t="shared" si="15"/>
        <v/>
      </c>
      <c r="R57" s="1" t="str">
        <f t="shared" si="16"/>
        <v/>
      </c>
      <c r="S57" s="1" t="str">
        <f t="shared" si="17"/>
        <v/>
      </c>
      <c r="U57" s="50"/>
      <c r="V57" s="50" t="str">
        <f t="shared" si="4"/>
        <v/>
      </c>
      <c r="W57" s="50" t="str">
        <f t="shared" si="5"/>
        <v/>
      </c>
      <c r="X57" t="str">
        <f t="shared" si="6"/>
        <v/>
      </c>
      <c r="Y57" t="str">
        <f t="shared" si="7"/>
        <v/>
      </c>
      <c r="Z57" t="str">
        <f t="shared" si="8"/>
        <v/>
      </c>
      <c r="AA57"/>
      <c r="AB57" t="str">
        <f t="shared" si="9"/>
        <v/>
      </c>
      <c r="AC57" t="str">
        <f>IF(I57="","",TEXT(VLOOKUP(I57,データ!$R$3:$T$20,3,TRUE),"@"))</f>
        <v/>
      </c>
      <c r="AD57"/>
      <c r="AE57">
        <f>①大会申込書!$N$5</f>
        <v>0</v>
      </c>
      <c r="AF57"/>
      <c r="AG57"/>
      <c r="AH57"/>
      <c r="AI57"/>
      <c r="AJ57"/>
      <c r="AK57" t="str">
        <f t="shared" si="10"/>
        <v/>
      </c>
      <c r="AL57" t="str">
        <f>IF(J57="","",TEXT(VLOOKUP(J57,データ!$M$3:$N$32,2,FALSE),"@"))</f>
        <v/>
      </c>
      <c r="AM57" t="str">
        <f t="shared" si="11"/>
        <v/>
      </c>
      <c r="AN57" t="str">
        <f>IF(L57="","",TEXT(VLOOKUP(L57,データ!$M$3:$N$32,2,FALSE),"@"))</f>
        <v/>
      </c>
      <c r="AO57" t="str">
        <f t="shared" si="12"/>
        <v/>
      </c>
      <c r="AP57" t="str">
        <f>IF(N57="","",TEXT(VLOOKUP(N57,データ!$M$3:$N$32,2,FALSE),"@"))</f>
        <v/>
      </c>
      <c r="AQ57" t="str">
        <f t="shared" si="13"/>
        <v/>
      </c>
      <c r="AR57"/>
      <c r="AS57"/>
      <c r="AT57"/>
      <c r="AU57"/>
      <c r="AV57"/>
      <c r="AW57"/>
      <c r="AX57"/>
      <c r="AY57"/>
      <c r="AZ57"/>
      <c r="BA57"/>
      <c r="BB57"/>
      <c r="BC57"/>
      <c r="BD57"/>
      <c r="BE57"/>
    </row>
    <row r="58" spans="1:57" ht="15" customHeight="1">
      <c r="A58" s="13">
        <v>51</v>
      </c>
      <c r="B58" s="15"/>
      <c r="C58" s="15"/>
      <c r="D58" s="15"/>
      <c r="E58" s="15"/>
      <c r="F58" s="15"/>
      <c r="G58" s="15"/>
      <c r="H58" s="22"/>
      <c r="I58" s="17" t="str">
        <f t="shared" si="18"/>
        <v/>
      </c>
      <c r="J58" s="15"/>
      <c r="K58" s="16"/>
      <c r="L58" s="15"/>
      <c r="M58" s="16"/>
      <c r="N58" s="13"/>
      <c r="O58" s="23"/>
      <c r="P58" s="1" t="str">
        <f t="shared" si="14"/>
        <v>--------</v>
      </c>
      <c r="Q58" s="1" t="str">
        <f t="shared" si="15"/>
        <v/>
      </c>
      <c r="R58" s="1" t="str">
        <f t="shared" si="16"/>
        <v/>
      </c>
      <c r="S58" s="1" t="str">
        <f t="shared" si="17"/>
        <v/>
      </c>
      <c r="U58" s="50"/>
      <c r="V58" s="50" t="str">
        <f t="shared" si="4"/>
        <v/>
      </c>
      <c r="W58" s="50" t="str">
        <f t="shared" si="5"/>
        <v/>
      </c>
      <c r="X58" t="str">
        <f t="shared" si="6"/>
        <v/>
      </c>
      <c r="Y58" t="str">
        <f t="shared" si="7"/>
        <v/>
      </c>
      <c r="Z58" t="str">
        <f t="shared" si="8"/>
        <v/>
      </c>
      <c r="AA58"/>
      <c r="AB58" t="str">
        <f t="shared" si="9"/>
        <v/>
      </c>
      <c r="AC58" t="str">
        <f>IF(I58="","",TEXT(VLOOKUP(I58,データ!$R$3:$T$20,3,TRUE),"@"))</f>
        <v/>
      </c>
      <c r="AD58"/>
      <c r="AE58">
        <f>①大会申込書!$N$5</f>
        <v>0</v>
      </c>
      <c r="AF58"/>
      <c r="AG58"/>
      <c r="AH58"/>
      <c r="AI58"/>
      <c r="AJ58"/>
      <c r="AK58" t="str">
        <f t="shared" si="10"/>
        <v/>
      </c>
      <c r="AL58" t="str">
        <f>IF(J58="","",TEXT(VLOOKUP(J58,データ!$M$3:$N$32,2,FALSE),"@"))</f>
        <v/>
      </c>
      <c r="AM58" t="str">
        <f t="shared" si="11"/>
        <v/>
      </c>
      <c r="AN58" t="str">
        <f>IF(L58="","",TEXT(VLOOKUP(L58,データ!$M$3:$N$32,2,FALSE),"@"))</f>
        <v/>
      </c>
      <c r="AO58" t="str">
        <f t="shared" si="12"/>
        <v/>
      </c>
      <c r="AP58" t="str">
        <f>IF(N58="","",TEXT(VLOOKUP(N58,データ!$M$3:$N$32,2,FALSE),"@"))</f>
        <v/>
      </c>
      <c r="AQ58" t="str">
        <f t="shared" si="13"/>
        <v/>
      </c>
      <c r="AR58"/>
      <c r="AS58"/>
      <c r="AT58"/>
      <c r="AU58"/>
      <c r="AV58"/>
      <c r="AW58"/>
      <c r="AX58"/>
      <c r="AY58"/>
      <c r="AZ58"/>
      <c r="BA58"/>
      <c r="BB58"/>
      <c r="BC58"/>
      <c r="BD58"/>
      <c r="BE58"/>
    </row>
    <row r="59" spans="1:57" ht="15" customHeight="1">
      <c r="A59" s="13">
        <v>52</v>
      </c>
      <c r="B59" s="15"/>
      <c r="C59" s="15"/>
      <c r="D59" s="15"/>
      <c r="E59" s="15"/>
      <c r="F59" s="15"/>
      <c r="G59" s="15"/>
      <c r="H59" s="22"/>
      <c r="I59" s="17" t="str">
        <f t="shared" si="18"/>
        <v/>
      </c>
      <c r="J59" s="15"/>
      <c r="K59" s="16"/>
      <c r="L59" s="15"/>
      <c r="M59" s="16"/>
      <c r="N59" s="13"/>
      <c r="O59" s="23"/>
      <c r="P59" s="1" t="str">
        <f t="shared" si="14"/>
        <v>--------</v>
      </c>
      <c r="Q59" s="1" t="str">
        <f t="shared" si="15"/>
        <v/>
      </c>
      <c r="R59" s="1" t="str">
        <f t="shared" si="16"/>
        <v/>
      </c>
      <c r="S59" s="1" t="str">
        <f t="shared" si="17"/>
        <v/>
      </c>
      <c r="U59" s="50"/>
      <c r="V59" s="50" t="str">
        <f t="shared" si="4"/>
        <v/>
      </c>
      <c r="W59" s="50" t="str">
        <f t="shared" si="5"/>
        <v/>
      </c>
      <c r="X59" t="str">
        <f t="shared" si="6"/>
        <v/>
      </c>
      <c r="Y59" t="str">
        <f t="shared" si="7"/>
        <v/>
      </c>
      <c r="Z59" t="str">
        <f t="shared" si="8"/>
        <v/>
      </c>
      <c r="AA59"/>
      <c r="AB59" t="str">
        <f t="shared" si="9"/>
        <v/>
      </c>
      <c r="AC59" t="str">
        <f>IF(I59="","",TEXT(VLOOKUP(I59,データ!$R$3:$T$20,3,TRUE),"@"))</f>
        <v/>
      </c>
      <c r="AD59"/>
      <c r="AE59">
        <f>①大会申込書!$N$5</f>
        <v>0</v>
      </c>
      <c r="AF59"/>
      <c r="AG59"/>
      <c r="AH59"/>
      <c r="AI59"/>
      <c r="AJ59"/>
      <c r="AK59" t="str">
        <f t="shared" si="10"/>
        <v/>
      </c>
      <c r="AL59" t="str">
        <f>IF(J59="","",TEXT(VLOOKUP(J59,データ!$M$3:$N$32,2,FALSE),"@"))</f>
        <v/>
      </c>
      <c r="AM59" t="str">
        <f t="shared" si="11"/>
        <v/>
      </c>
      <c r="AN59" t="str">
        <f>IF(L59="","",TEXT(VLOOKUP(L59,データ!$M$3:$N$32,2,FALSE),"@"))</f>
        <v/>
      </c>
      <c r="AO59" t="str">
        <f t="shared" si="12"/>
        <v/>
      </c>
      <c r="AP59" t="str">
        <f>IF(N59="","",TEXT(VLOOKUP(N59,データ!$M$3:$N$32,2,FALSE),"@"))</f>
        <v/>
      </c>
      <c r="AQ59" t="str">
        <f t="shared" si="13"/>
        <v/>
      </c>
      <c r="AR59"/>
      <c r="AS59"/>
      <c r="AT59"/>
      <c r="AU59"/>
      <c r="AV59"/>
      <c r="AW59"/>
      <c r="AX59"/>
      <c r="AY59"/>
      <c r="AZ59"/>
      <c r="BA59"/>
      <c r="BB59"/>
      <c r="BC59"/>
      <c r="BD59"/>
      <c r="BE59"/>
    </row>
    <row r="60" spans="1:57" ht="15" customHeight="1">
      <c r="A60" s="13">
        <v>53</v>
      </c>
      <c r="B60" s="15"/>
      <c r="C60" s="15"/>
      <c r="D60" s="15"/>
      <c r="E60" s="15"/>
      <c r="F60" s="15"/>
      <c r="G60" s="15"/>
      <c r="H60" s="22"/>
      <c r="I60" s="17" t="str">
        <f t="shared" si="18"/>
        <v/>
      </c>
      <c r="J60" s="15"/>
      <c r="K60" s="16"/>
      <c r="L60" s="15"/>
      <c r="M60" s="16"/>
      <c r="N60" s="13"/>
      <c r="O60" s="23"/>
      <c r="P60" s="1" t="str">
        <f t="shared" si="14"/>
        <v>--------</v>
      </c>
      <c r="Q60" s="1" t="str">
        <f t="shared" si="15"/>
        <v/>
      </c>
      <c r="R60" s="1" t="str">
        <f t="shared" si="16"/>
        <v/>
      </c>
      <c r="S60" s="1" t="str">
        <f t="shared" si="17"/>
        <v/>
      </c>
      <c r="U60" s="50"/>
      <c r="V60" s="50" t="str">
        <f t="shared" si="4"/>
        <v/>
      </c>
      <c r="W60" s="50" t="str">
        <f t="shared" si="5"/>
        <v/>
      </c>
      <c r="X60" t="str">
        <f t="shared" si="6"/>
        <v/>
      </c>
      <c r="Y60" t="str">
        <f t="shared" si="7"/>
        <v/>
      </c>
      <c r="Z60" t="str">
        <f t="shared" si="8"/>
        <v/>
      </c>
      <c r="AA60"/>
      <c r="AB60" t="str">
        <f t="shared" si="9"/>
        <v/>
      </c>
      <c r="AC60" t="str">
        <f>IF(I60="","",TEXT(VLOOKUP(I60,データ!$R$3:$T$20,3,TRUE),"@"))</f>
        <v/>
      </c>
      <c r="AD60"/>
      <c r="AE60">
        <f>①大会申込書!$N$5</f>
        <v>0</v>
      </c>
      <c r="AF60"/>
      <c r="AG60"/>
      <c r="AH60"/>
      <c r="AI60"/>
      <c r="AJ60"/>
      <c r="AK60" t="str">
        <f t="shared" si="10"/>
        <v/>
      </c>
      <c r="AL60" t="str">
        <f>IF(J60="","",TEXT(VLOOKUP(J60,データ!$M$3:$N$32,2,FALSE),"@"))</f>
        <v/>
      </c>
      <c r="AM60" t="str">
        <f t="shared" si="11"/>
        <v/>
      </c>
      <c r="AN60" t="str">
        <f>IF(L60="","",TEXT(VLOOKUP(L60,データ!$M$3:$N$32,2,FALSE),"@"))</f>
        <v/>
      </c>
      <c r="AO60" t="str">
        <f t="shared" si="12"/>
        <v/>
      </c>
      <c r="AP60" t="str">
        <f>IF(N60="","",TEXT(VLOOKUP(N60,データ!$M$3:$N$32,2,FALSE),"@"))</f>
        <v/>
      </c>
      <c r="AQ60" t="str">
        <f t="shared" si="13"/>
        <v/>
      </c>
      <c r="AR60"/>
      <c r="AS60"/>
      <c r="AT60"/>
      <c r="AU60"/>
      <c r="AV60"/>
      <c r="AW60"/>
      <c r="AX60"/>
      <c r="AY60"/>
      <c r="AZ60"/>
      <c r="BA60"/>
      <c r="BB60"/>
      <c r="BC60"/>
      <c r="BD60"/>
      <c r="BE60"/>
    </row>
    <row r="61" spans="1:57" ht="15" customHeight="1">
      <c r="A61" s="13">
        <v>54</v>
      </c>
      <c r="B61" s="15"/>
      <c r="C61" s="15"/>
      <c r="D61" s="15"/>
      <c r="E61" s="15"/>
      <c r="F61" s="15"/>
      <c r="G61" s="15"/>
      <c r="H61" s="22"/>
      <c r="I61" s="17" t="str">
        <f t="shared" si="18"/>
        <v/>
      </c>
      <c r="J61" s="15"/>
      <c r="K61" s="16"/>
      <c r="L61" s="15"/>
      <c r="M61" s="16"/>
      <c r="N61" s="13"/>
      <c r="O61" s="23"/>
      <c r="P61" s="1" t="str">
        <f t="shared" si="14"/>
        <v>--------</v>
      </c>
      <c r="Q61" s="1" t="str">
        <f t="shared" si="15"/>
        <v/>
      </c>
      <c r="R61" s="1" t="str">
        <f t="shared" si="16"/>
        <v/>
      </c>
      <c r="S61" s="1" t="str">
        <f t="shared" si="17"/>
        <v/>
      </c>
      <c r="U61" s="50"/>
      <c r="V61" s="50" t="str">
        <f t="shared" si="4"/>
        <v/>
      </c>
      <c r="W61" s="50" t="str">
        <f t="shared" si="5"/>
        <v/>
      </c>
      <c r="X61" t="str">
        <f t="shared" si="6"/>
        <v/>
      </c>
      <c r="Y61" t="str">
        <f t="shared" si="7"/>
        <v/>
      </c>
      <c r="Z61" t="str">
        <f t="shared" si="8"/>
        <v/>
      </c>
      <c r="AA61"/>
      <c r="AB61" t="str">
        <f t="shared" si="9"/>
        <v/>
      </c>
      <c r="AC61" t="str">
        <f>IF(I61="","",TEXT(VLOOKUP(I61,データ!$R$3:$T$20,3,TRUE),"@"))</f>
        <v/>
      </c>
      <c r="AD61"/>
      <c r="AE61">
        <f>①大会申込書!$N$5</f>
        <v>0</v>
      </c>
      <c r="AF61"/>
      <c r="AG61"/>
      <c r="AH61"/>
      <c r="AI61"/>
      <c r="AJ61"/>
      <c r="AK61" t="str">
        <f t="shared" si="10"/>
        <v/>
      </c>
      <c r="AL61" t="str">
        <f>IF(J61="","",TEXT(VLOOKUP(J61,データ!$M$3:$N$32,2,FALSE),"@"))</f>
        <v/>
      </c>
      <c r="AM61" t="str">
        <f t="shared" si="11"/>
        <v/>
      </c>
      <c r="AN61" t="str">
        <f>IF(L61="","",TEXT(VLOOKUP(L61,データ!$M$3:$N$32,2,FALSE),"@"))</f>
        <v/>
      </c>
      <c r="AO61" t="str">
        <f t="shared" si="12"/>
        <v/>
      </c>
      <c r="AP61" t="str">
        <f>IF(N61="","",TEXT(VLOOKUP(N61,データ!$M$3:$N$32,2,FALSE),"@"))</f>
        <v/>
      </c>
      <c r="AQ61" t="str">
        <f t="shared" si="13"/>
        <v/>
      </c>
      <c r="AR61"/>
      <c r="AS61"/>
      <c r="AT61"/>
      <c r="AU61"/>
      <c r="AV61"/>
      <c r="AW61"/>
      <c r="AX61"/>
      <c r="AY61"/>
      <c r="AZ61"/>
      <c r="BA61"/>
      <c r="BB61"/>
      <c r="BC61"/>
      <c r="BD61"/>
      <c r="BE61"/>
    </row>
    <row r="62" spans="1:57" ht="15" customHeight="1">
      <c r="A62" s="13">
        <v>55</v>
      </c>
      <c r="B62" s="15"/>
      <c r="C62" s="15"/>
      <c r="D62" s="15"/>
      <c r="E62" s="15"/>
      <c r="F62" s="15"/>
      <c r="G62" s="15"/>
      <c r="H62" s="22"/>
      <c r="I62" s="17" t="str">
        <f t="shared" si="18"/>
        <v/>
      </c>
      <c r="J62" s="15"/>
      <c r="K62" s="16"/>
      <c r="L62" s="15"/>
      <c r="M62" s="16"/>
      <c r="N62" s="13"/>
      <c r="O62" s="23"/>
      <c r="P62" s="1" t="str">
        <f t="shared" si="14"/>
        <v>--------</v>
      </c>
      <c r="Q62" s="1" t="str">
        <f t="shared" si="15"/>
        <v/>
      </c>
      <c r="R62" s="1" t="str">
        <f t="shared" si="16"/>
        <v/>
      </c>
      <c r="S62" s="1" t="str">
        <f t="shared" si="17"/>
        <v/>
      </c>
      <c r="U62" s="50"/>
      <c r="V62" s="50" t="str">
        <f t="shared" si="4"/>
        <v/>
      </c>
      <c r="W62" s="50" t="str">
        <f t="shared" si="5"/>
        <v/>
      </c>
      <c r="X62" t="str">
        <f t="shared" si="6"/>
        <v/>
      </c>
      <c r="Y62" t="str">
        <f t="shared" si="7"/>
        <v/>
      </c>
      <c r="Z62" t="str">
        <f t="shared" si="8"/>
        <v/>
      </c>
      <c r="AA62"/>
      <c r="AB62" t="str">
        <f t="shared" si="9"/>
        <v/>
      </c>
      <c r="AC62" t="str">
        <f>IF(I62="","",TEXT(VLOOKUP(I62,データ!$R$3:$T$20,3,TRUE),"@"))</f>
        <v/>
      </c>
      <c r="AD62"/>
      <c r="AE62">
        <f>①大会申込書!$N$5</f>
        <v>0</v>
      </c>
      <c r="AF62"/>
      <c r="AG62"/>
      <c r="AH62"/>
      <c r="AI62"/>
      <c r="AJ62"/>
      <c r="AK62" t="str">
        <f t="shared" si="10"/>
        <v/>
      </c>
      <c r="AL62" t="str">
        <f>IF(J62="","",TEXT(VLOOKUP(J62,データ!$M$3:$N$32,2,FALSE),"@"))</f>
        <v/>
      </c>
      <c r="AM62" t="str">
        <f t="shared" si="11"/>
        <v/>
      </c>
      <c r="AN62" t="str">
        <f>IF(L62="","",TEXT(VLOOKUP(L62,データ!$M$3:$N$32,2,FALSE),"@"))</f>
        <v/>
      </c>
      <c r="AO62" t="str">
        <f t="shared" si="12"/>
        <v/>
      </c>
      <c r="AP62" t="str">
        <f>IF(N62="","",TEXT(VLOOKUP(N62,データ!$M$3:$N$32,2,FALSE),"@"))</f>
        <v/>
      </c>
      <c r="AQ62" t="str">
        <f t="shared" si="13"/>
        <v/>
      </c>
      <c r="AR62"/>
      <c r="AS62"/>
      <c r="AT62"/>
      <c r="AU62"/>
      <c r="AV62"/>
      <c r="AW62"/>
      <c r="AX62"/>
      <c r="AY62"/>
      <c r="AZ62"/>
      <c r="BA62"/>
      <c r="BB62"/>
      <c r="BC62"/>
      <c r="BD62"/>
      <c r="BE62"/>
    </row>
    <row r="63" spans="1:57" ht="15" customHeight="1">
      <c r="A63" s="13">
        <v>56</v>
      </c>
      <c r="B63" s="15"/>
      <c r="C63" s="15"/>
      <c r="D63" s="15"/>
      <c r="E63" s="15"/>
      <c r="F63" s="15"/>
      <c r="G63" s="15"/>
      <c r="H63" s="22"/>
      <c r="I63" s="17" t="str">
        <f t="shared" si="18"/>
        <v/>
      </c>
      <c r="J63" s="15"/>
      <c r="K63" s="16"/>
      <c r="L63" s="15"/>
      <c r="M63" s="16"/>
      <c r="N63" s="13"/>
      <c r="O63" s="23"/>
      <c r="P63" s="1" t="str">
        <f t="shared" si="14"/>
        <v>--------</v>
      </c>
      <c r="Q63" s="1" t="str">
        <f t="shared" si="15"/>
        <v/>
      </c>
      <c r="R63" s="1" t="str">
        <f t="shared" si="16"/>
        <v/>
      </c>
      <c r="S63" s="1" t="str">
        <f t="shared" si="17"/>
        <v/>
      </c>
      <c r="U63" s="50"/>
      <c r="V63" s="50" t="str">
        <f t="shared" si="4"/>
        <v/>
      </c>
      <c r="W63" s="50" t="str">
        <f t="shared" si="5"/>
        <v/>
      </c>
      <c r="X63" t="str">
        <f t="shared" si="6"/>
        <v/>
      </c>
      <c r="Y63" t="str">
        <f t="shared" si="7"/>
        <v/>
      </c>
      <c r="Z63" t="str">
        <f t="shared" si="8"/>
        <v/>
      </c>
      <c r="AA63"/>
      <c r="AB63" t="str">
        <f t="shared" si="9"/>
        <v/>
      </c>
      <c r="AC63" t="str">
        <f>IF(I63="","",TEXT(VLOOKUP(I63,データ!$R$3:$T$20,3,TRUE),"@"))</f>
        <v/>
      </c>
      <c r="AD63"/>
      <c r="AE63">
        <f>①大会申込書!$N$5</f>
        <v>0</v>
      </c>
      <c r="AF63"/>
      <c r="AG63"/>
      <c r="AH63"/>
      <c r="AI63"/>
      <c r="AJ63"/>
      <c r="AK63" t="str">
        <f t="shared" si="10"/>
        <v/>
      </c>
      <c r="AL63" t="str">
        <f>IF(J63="","",TEXT(VLOOKUP(J63,データ!$M$3:$N$32,2,FALSE),"@"))</f>
        <v/>
      </c>
      <c r="AM63" t="str">
        <f t="shared" si="11"/>
        <v/>
      </c>
      <c r="AN63" t="str">
        <f>IF(L63="","",TEXT(VLOOKUP(L63,データ!$M$3:$N$32,2,FALSE),"@"))</f>
        <v/>
      </c>
      <c r="AO63" t="str">
        <f t="shared" si="12"/>
        <v/>
      </c>
      <c r="AP63" t="str">
        <f>IF(N63="","",TEXT(VLOOKUP(N63,データ!$M$3:$N$32,2,FALSE),"@"))</f>
        <v/>
      </c>
      <c r="AQ63" t="str">
        <f t="shared" si="13"/>
        <v/>
      </c>
      <c r="AR63"/>
      <c r="AS63"/>
      <c r="AT63"/>
      <c r="AU63"/>
      <c r="AV63"/>
      <c r="AW63"/>
      <c r="AX63"/>
      <c r="AY63"/>
      <c r="AZ63"/>
      <c r="BA63"/>
      <c r="BB63"/>
      <c r="BC63"/>
      <c r="BD63"/>
      <c r="BE63"/>
    </row>
    <row r="64" spans="1:57" ht="15" customHeight="1">
      <c r="A64" s="13">
        <v>57</v>
      </c>
      <c r="B64" s="15"/>
      <c r="C64" s="15"/>
      <c r="D64" s="15"/>
      <c r="E64" s="15"/>
      <c r="F64" s="15"/>
      <c r="G64" s="15"/>
      <c r="H64" s="22"/>
      <c r="I64" s="17" t="str">
        <f t="shared" si="18"/>
        <v/>
      </c>
      <c r="J64" s="15"/>
      <c r="K64" s="16"/>
      <c r="L64" s="15"/>
      <c r="M64" s="16"/>
      <c r="N64" s="13"/>
      <c r="O64" s="23"/>
      <c r="P64" s="1" t="str">
        <f t="shared" si="14"/>
        <v>--------</v>
      </c>
      <c r="Q64" s="1" t="str">
        <f t="shared" si="15"/>
        <v/>
      </c>
      <c r="R64" s="1" t="str">
        <f t="shared" si="16"/>
        <v/>
      </c>
      <c r="S64" s="1" t="str">
        <f t="shared" si="17"/>
        <v/>
      </c>
      <c r="U64" s="50"/>
      <c r="V64" s="50" t="str">
        <f t="shared" si="4"/>
        <v/>
      </c>
      <c r="W64" s="50" t="str">
        <f t="shared" si="5"/>
        <v/>
      </c>
      <c r="X64" t="str">
        <f t="shared" si="6"/>
        <v/>
      </c>
      <c r="Y64" t="str">
        <f t="shared" si="7"/>
        <v/>
      </c>
      <c r="Z64" t="str">
        <f t="shared" si="8"/>
        <v/>
      </c>
      <c r="AA64"/>
      <c r="AB64" t="str">
        <f t="shared" si="9"/>
        <v/>
      </c>
      <c r="AC64" t="str">
        <f>IF(I64="","",TEXT(VLOOKUP(I64,データ!$R$3:$T$20,3,TRUE),"@"))</f>
        <v/>
      </c>
      <c r="AD64"/>
      <c r="AE64">
        <f>①大会申込書!$N$5</f>
        <v>0</v>
      </c>
      <c r="AF64"/>
      <c r="AG64"/>
      <c r="AH64"/>
      <c r="AI64"/>
      <c r="AJ64"/>
      <c r="AK64" t="str">
        <f t="shared" si="10"/>
        <v/>
      </c>
      <c r="AL64" t="str">
        <f>IF(J64="","",TEXT(VLOOKUP(J64,データ!$M$3:$N$32,2,FALSE),"@"))</f>
        <v/>
      </c>
      <c r="AM64" t="str">
        <f t="shared" si="11"/>
        <v/>
      </c>
      <c r="AN64" t="str">
        <f>IF(L64="","",TEXT(VLOOKUP(L64,データ!$M$3:$N$32,2,FALSE),"@"))</f>
        <v/>
      </c>
      <c r="AO64" t="str">
        <f t="shared" si="12"/>
        <v/>
      </c>
      <c r="AP64" t="str">
        <f>IF(N64="","",TEXT(VLOOKUP(N64,データ!$M$3:$N$32,2,FALSE),"@"))</f>
        <v/>
      </c>
      <c r="AQ64" t="str">
        <f t="shared" si="13"/>
        <v/>
      </c>
      <c r="AR64"/>
      <c r="AS64"/>
      <c r="AT64"/>
      <c r="AU64"/>
      <c r="AV64"/>
      <c r="AW64"/>
      <c r="AX64"/>
      <c r="AY64"/>
      <c r="AZ64"/>
      <c r="BA64"/>
      <c r="BB64"/>
      <c r="BC64"/>
      <c r="BD64"/>
      <c r="BE64"/>
    </row>
    <row r="65" spans="1:57" ht="15" customHeight="1">
      <c r="A65" s="13">
        <v>58</v>
      </c>
      <c r="B65" s="15"/>
      <c r="C65" s="15"/>
      <c r="D65" s="15"/>
      <c r="E65" s="15"/>
      <c r="F65" s="15"/>
      <c r="G65" s="15"/>
      <c r="H65" s="22"/>
      <c r="I65" s="17" t="str">
        <f t="shared" si="18"/>
        <v/>
      </c>
      <c r="J65" s="15"/>
      <c r="K65" s="16"/>
      <c r="L65" s="15"/>
      <c r="M65" s="16"/>
      <c r="N65" s="13"/>
      <c r="O65" s="23"/>
      <c r="P65" s="1" t="str">
        <f t="shared" si="14"/>
        <v>--------</v>
      </c>
      <c r="Q65" s="1" t="str">
        <f t="shared" si="15"/>
        <v/>
      </c>
      <c r="R65" s="1" t="str">
        <f t="shared" si="16"/>
        <v/>
      </c>
      <c r="S65" s="1" t="str">
        <f t="shared" si="17"/>
        <v/>
      </c>
      <c r="U65" s="50"/>
      <c r="V65" s="50" t="str">
        <f t="shared" si="4"/>
        <v/>
      </c>
      <c r="W65" s="50" t="str">
        <f t="shared" si="5"/>
        <v/>
      </c>
      <c r="X65" t="str">
        <f t="shared" si="6"/>
        <v/>
      </c>
      <c r="Y65" t="str">
        <f t="shared" si="7"/>
        <v/>
      </c>
      <c r="Z65" t="str">
        <f t="shared" si="8"/>
        <v/>
      </c>
      <c r="AA65"/>
      <c r="AB65" t="str">
        <f t="shared" si="9"/>
        <v/>
      </c>
      <c r="AC65" t="str">
        <f>IF(I65="","",TEXT(VLOOKUP(I65,データ!$R$3:$T$20,3,TRUE),"@"))</f>
        <v/>
      </c>
      <c r="AD65"/>
      <c r="AE65">
        <f>①大会申込書!$N$5</f>
        <v>0</v>
      </c>
      <c r="AF65"/>
      <c r="AG65"/>
      <c r="AH65"/>
      <c r="AI65"/>
      <c r="AJ65"/>
      <c r="AK65" t="str">
        <f t="shared" si="10"/>
        <v/>
      </c>
      <c r="AL65" t="str">
        <f>IF(J65="","",TEXT(VLOOKUP(J65,データ!$M$3:$N$32,2,FALSE),"@"))</f>
        <v/>
      </c>
      <c r="AM65" t="str">
        <f t="shared" si="11"/>
        <v/>
      </c>
      <c r="AN65" t="str">
        <f>IF(L65="","",TEXT(VLOOKUP(L65,データ!$M$3:$N$32,2,FALSE),"@"))</f>
        <v/>
      </c>
      <c r="AO65" t="str">
        <f t="shared" si="12"/>
        <v/>
      </c>
      <c r="AP65" t="str">
        <f>IF(N65="","",TEXT(VLOOKUP(N65,データ!$M$3:$N$32,2,FALSE),"@"))</f>
        <v/>
      </c>
      <c r="AQ65" t="str">
        <f t="shared" si="13"/>
        <v/>
      </c>
      <c r="AR65"/>
      <c r="AS65"/>
      <c r="AT65"/>
      <c r="AU65"/>
      <c r="AV65"/>
      <c r="AW65"/>
      <c r="AX65"/>
      <c r="AY65"/>
      <c r="AZ65"/>
      <c r="BA65"/>
      <c r="BB65"/>
      <c r="BC65"/>
      <c r="BD65"/>
      <c r="BE65"/>
    </row>
    <row r="66" spans="1:57" ht="15" customHeight="1">
      <c r="A66" s="13">
        <v>59</v>
      </c>
      <c r="B66" s="15"/>
      <c r="C66" s="15"/>
      <c r="D66" s="15"/>
      <c r="E66" s="15"/>
      <c r="F66" s="15"/>
      <c r="G66" s="15"/>
      <c r="H66" s="22"/>
      <c r="I66" s="17" t="str">
        <f t="shared" si="18"/>
        <v/>
      </c>
      <c r="J66" s="15"/>
      <c r="K66" s="16"/>
      <c r="L66" s="15"/>
      <c r="M66" s="16"/>
      <c r="N66" s="13"/>
      <c r="O66" s="23"/>
      <c r="P66" s="1" t="str">
        <f t="shared" si="14"/>
        <v>--------</v>
      </c>
      <c r="Q66" s="1" t="str">
        <f t="shared" si="15"/>
        <v/>
      </c>
      <c r="R66" s="1" t="str">
        <f t="shared" si="16"/>
        <v/>
      </c>
      <c r="S66" s="1" t="str">
        <f t="shared" si="17"/>
        <v/>
      </c>
      <c r="U66" s="50"/>
      <c r="V66" s="50" t="str">
        <f t="shared" si="4"/>
        <v/>
      </c>
      <c r="W66" s="50" t="str">
        <f t="shared" si="5"/>
        <v/>
      </c>
      <c r="X66" t="str">
        <f t="shared" si="6"/>
        <v/>
      </c>
      <c r="Y66" t="str">
        <f t="shared" si="7"/>
        <v/>
      </c>
      <c r="Z66" t="str">
        <f t="shared" si="8"/>
        <v/>
      </c>
      <c r="AA66"/>
      <c r="AB66" t="str">
        <f t="shared" si="9"/>
        <v/>
      </c>
      <c r="AC66" t="str">
        <f>IF(I66="","",TEXT(VLOOKUP(I66,データ!$R$3:$T$20,3,TRUE),"@"))</f>
        <v/>
      </c>
      <c r="AD66"/>
      <c r="AE66">
        <f>①大会申込書!$N$5</f>
        <v>0</v>
      </c>
      <c r="AF66"/>
      <c r="AG66"/>
      <c r="AH66"/>
      <c r="AI66"/>
      <c r="AJ66"/>
      <c r="AK66" t="str">
        <f t="shared" si="10"/>
        <v/>
      </c>
      <c r="AL66" t="str">
        <f>IF(J66="","",TEXT(VLOOKUP(J66,データ!$M$3:$N$32,2,FALSE),"@"))</f>
        <v/>
      </c>
      <c r="AM66" t="str">
        <f t="shared" si="11"/>
        <v/>
      </c>
      <c r="AN66" t="str">
        <f>IF(L66="","",TEXT(VLOOKUP(L66,データ!$M$3:$N$32,2,FALSE),"@"))</f>
        <v/>
      </c>
      <c r="AO66" t="str">
        <f t="shared" si="12"/>
        <v/>
      </c>
      <c r="AP66" t="str">
        <f>IF(N66="","",TEXT(VLOOKUP(N66,データ!$M$3:$N$32,2,FALSE),"@"))</f>
        <v/>
      </c>
      <c r="AQ66" t="str">
        <f t="shared" si="13"/>
        <v/>
      </c>
      <c r="AR66"/>
      <c r="AS66"/>
      <c r="AT66"/>
      <c r="AU66"/>
      <c r="AV66"/>
      <c r="AW66"/>
      <c r="AX66"/>
      <c r="AY66"/>
      <c r="AZ66"/>
      <c r="BA66"/>
      <c r="BB66"/>
      <c r="BC66"/>
      <c r="BD66"/>
      <c r="BE66"/>
    </row>
    <row r="67" spans="1:57" ht="15" customHeight="1">
      <c r="A67" s="13">
        <v>60</v>
      </c>
      <c r="B67" s="15"/>
      <c r="C67" s="15"/>
      <c r="D67" s="15"/>
      <c r="E67" s="15"/>
      <c r="F67" s="15"/>
      <c r="G67" s="15"/>
      <c r="H67" s="22"/>
      <c r="I67" s="17" t="str">
        <f t="shared" si="18"/>
        <v/>
      </c>
      <c r="J67" s="15"/>
      <c r="K67" s="16"/>
      <c r="L67" s="15"/>
      <c r="M67" s="16"/>
      <c r="N67" s="13"/>
      <c r="O67" s="23"/>
      <c r="P67" s="1" t="str">
        <f t="shared" si="14"/>
        <v>--------</v>
      </c>
      <c r="Q67" s="1" t="str">
        <f t="shared" si="15"/>
        <v/>
      </c>
      <c r="R67" s="1" t="str">
        <f t="shared" si="16"/>
        <v/>
      </c>
      <c r="S67" s="1" t="str">
        <f t="shared" si="17"/>
        <v/>
      </c>
      <c r="U67" s="50"/>
      <c r="V67" s="50" t="str">
        <f t="shared" si="4"/>
        <v/>
      </c>
      <c r="W67" s="50" t="str">
        <f t="shared" si="5"/>
        <v/>
      </c>
      <c r="X67" t="str">
        <f t="shared" si="6"/>
        <v/>
      </c>
      <c r="Y67" t="str">
        <f t="shared" si="7"/>
        <v/>
      </c>
      <c r="Z67" t="str">
        <f t="shared" si="8"/>
        <v/>
      </c>
      <c r="AA67"/>
      <c r="AB67" t="str">
        <f t="shared" si="9"/>
        <v/>
      </c>
      <c r="AC67" t="str">
        <f>IF(I67="","",TEXT(VLOOKUP(I67,データ!$R$3:$T$20,3,TRUE),"@"))</f>
        <v/>
      </c>
      <c r="AD67"/>
      <c r="AE67">
        <f>①大会申込書!$N$5</f>
        <v>0</v>
      </c>
      <c r="AF67"/>
      <c r="AG67"/>
      <c r="AH67"/>
      <c r="AI67"/>
      <c r="AJ67"/>
      <c r="AK67" t="str">
        <f t="shared" si="10"/>
        <v/>
      </c>
      <c r="AL67" t="str">
        <f>IF(J67="","",TEXT(VLOOKUP(J67,データ!$M$3:$N$32,2,FALSE),"@"))</f>
        <v/>
      </c>
      <c r="AM67" t="str">
        <f t="shared" si="11"/>
        <v/>
      </c>
      <c r="AN67" t="str">
        <f>IF(L67="","",TEXT(VLOOKUP(L67,データ!$M$3:$N$32,2,FALSE),"@"))</f>
        <v/>
      </c>
      <c r="AO67" t="str">
        <f t="shared" si="12"/>
        <v/>
      </c>
      <c r="AP67" t="str">
        <f>IF(N67="","",TEXT(VLOOKUP(N67,データ!$M$3:$N$32,2,FALSE),"@"))</f>
        <v/>
      </c>
      <c r="AQ67" t="str">
        <f t="shared" si="13"/>
        <v/>
      </c>
      <c r="AR67"/>
      <c r="AS67"/>
      <c r="AT67"/>
      <c r="AU67"/>
      <c r="AV67"/>
      <c r="AW67"/>
      <c r="AX67"/>
      <c r="AY67"/>
      <c r="AZ67"/>
      <c r="BA67"/>
      <c r="BB67"/>
      <c r="BC67"/>
      <c r="BD67"/>
      <c r="BE67"/>
    </row>
    <row r="68" spans="1:57" ht="15" customHeight="1">
      <c r="A68" s="13">
        <v>61</v>
      </c>
      <c r="B68" s="15"/>
      <c r="C68" s="15"/>
      <c r="D68" s="15"/>
      <c r="E68" s="15"/>
      <c r="F68" s="15"/>
      <c r="G68" s="15"/>
      <c r="H68" s="22"/>
      <c r="I68" s="17" t="str">
        <f t="shared" si="18"/>
        <v/>
      </c>
      <c r="J68" s="15"/>
      <c r="K68" s="16"/>
      <c r="L68" s="15"/>
      <c r="M68" s="16"/>
      <c r="N68" s="13"/>
      <c r="O68" s="23"/>
      <c r="P68" s="1" t="str">
        <f t="shared" si="14"/>
        <v>--------</v>
      </c>
      <c r="Q68" s="1" t="str">
        <f t="shared" si="15"/>
        <v/>
      </c>
      <c r="R68" s="1" t="str">
        <f t="shared" si="16"/>
        <v/>
      </c>
      <c r="S68" s="1" t="str">
        <f t="shared" si="17"/>
        <v/>
      </c>
      <c r="U68" s="50"/>
      <c r="V68" s="50" t="str">
        <f t="shared" si="4"/>
        <v/>
      </c>
      <c r="W68" s="50" t="str">
        <f t="shared" si="5"/>
        <v/>
      </c>
      <c r="X68" t="str">
        <f t="shared" si="6"/>
        <v/>
      </c>
      <c r="Y68" t="str">
        <f t="shared" si="7"/>
        <v/>
      </c>
      <c r="Z68" t="str">
        <f t="shared" si="8"/>
        <v/>
      </c>
      <c r="AA68"/>
      <c r="AB68" t="str">
        <f t="shared" si="9"/>
        <v/>
      </c>
      <c r="AC68" t="str">
        <f>IF(I68="","",TEXT(VLOOKUP(I68,データ!$R$3:$T$20,3,TRUE),"@"))</f>
        <v/>
      </c>
      <c r="AD68"/>
      <c r="AE68">
        <f>①大会申込書!$N$5</f>
        <v>0</v>
      </c>
      <c r="AF68"/>
      <c r="AG68"/>
      <c r="AH68"/>
      <c r="AI68"/>
      <c r="AJ68"/>
      <c r="AK68" t="str">
        <f t="shared" si="10"/>
        <v/>
      </c>
      <c r="AL68" t="str">
        <f>IF(J68="","",TEXT(VLOOKUP(J68,データ!$M$3:$N$32,2,FALSE),"@"))</f>
        <v/>
      </c>
      <c r="AM68" t="str">
        <f t="shared" si="11"/>
        <v/>
      </c>
      <c r="AN68" t="str">
        <f>IF(L68="","",TEXT(VLOOKUP(L68,データ!$M$3:$N$32,2,FALSE),"@"))</f>
        <v/>
      </c>
      <c r="AO68" t="str">
        <f t="shared" si="12"/>
        <v/>
      </c>
      <c r="AP68" t="str">
        <f>IF(N68="","",TEXT(VLOOKUP(N68,データ!$M$3:$N$32,2,FALSE),"@"))</f>
        <v/>
      </c>
      <c r="AQ68" t="str">
        <f t="shared" si="13"/>
        <v/>
      </c>
      <c r="AR68"/>
      <c r="AS68"/>
      <c r="AT68"/>
      <c r="AU68"/>
      <c r="AV68"/>
      <c r="AW68"/>
      <c r="AX68"/>
      <c r="AY68"/>
      <c r="AZ68"/>
      <c r="BA68"/>
      <c r="BB68"/>
      <c r="BC68"/>
      <c r="BD68"/>
      <c r="BE68"/>
    </row>
    <row r="69" spans="1:57" ht="15" customHeight="1">
      <c r="A69" s="13">
        <v>62</v>
      </c>
      <c r="B69" s="15"/>
      <c r="C69" s="15"/>
      <c r="D69" s="15"/>
      <c r="E69" s="15"/>
      <c r="F69" s="15"/>
      <c r="G69" s="15"/>
      <c r="H69" s="22"/>
      <c r="I69" s="17" t="str">
        <f t="shared" si="18"/>
        <v/>
      </c>
      <c r="J69" s="15"/>
      <c r="K69" s="16"/>
      <c r="L69" s="15"/>
      <c r="M69" s="16"/>
      <c r="N69" s="13"/>
      <c r="O69" s="23"/>
      <c r="P69" s="1" t="str">
        <f t="shared" si="14"/>
        <v>--------</v>
      </c>
      <c r="Q69" s="1" t="str">
        <f t="shared" si="15"/>
        <v/>
      </c>
      <c r="R69" s="1" t="str">
        <f t="shared" si="16"/>
        <v/>
      </c>
      <c r="S69" s="1" t="str">
        <f t="shared" si="17"/>
        <v/>
      </c>
      <c r="U69" s="50"/>
      <c r="V69" s="50" t="str">
        <f t="shared" si="4"/>
        <v/>
      </c>
      <c r="W69" s="50" t="str">
        <f t="shared" si="5"/>
        <v/>
      </c>
      <c r="X69" t="str">
        <f t="shared" si="6"/>
        <v/>
      </c>
      <c r="Y69" t="str">
        <f t="shared" si="7"/>
        <v/>
      </c>
      <c r="Z69" t="str">
        <f t="shared" si="8"/>
        <v/>
      </c>
      <c r="AA69"/>
      <c r="AB69" t="str">
        <f t="shared" si="9"/>
        <v/>
      </c>
      <c r="AC69" t="str">
        <f>IF(I69="","",TEXT(VLOOKUP(I69,データ!$R$3:$T$20,3,TRUE),"@"))</f>
        <v/>
      </c>
      <c r="AD69"/>
      <c r="AE69">
        <f>①大会申込書!$N$5</f>
        <v>0</v>
      </c>
      <c r="AF69"/>
      <c r="AG69"/>
      <c r="AH69"/>
      <c r="AI69"/>
      <c r="AJ69"/>
      <c r="AK69" t="str">
        <f t="shared" si="10"/>
        <v/>
      </c>
      <c r="AL69" t="str">
        <f>IF(J69="","",TEXT(VLOOKUP(J69,データ!$M$3:$N$32,2,FALSE),"@"))</f>
        <v/>
      </c>
      <c r="AM69" t="str">
        <f t="shared" si="11"/>
        <v/>
      </c>
      <c r="AN69" t="str">
        <f>IF(L69="","",TEXT(VLOOKUP(L69,データ!$M$3:$N$32,2,FALSE),"@"))</f>
        <v/>
      </c>
      <c r="AO69" t="str">
        <f t="shared" si="12"/>
        <v/>
      </c>
      <c r="AP69" t="str">
        <f>IF(N69="","",TEXT(VLOOKUP(N69,データ!$M$3:$N$32,2,FALSE),"@"))</f>
        <v/>
      </c>
      <c r="AQ69" t="str">
        <f t="shared" si="13"/>
        <v/>
      </c>
      <c r="AR69"/>
      <c r="AS69"/>
      <c r="AT69"/>
      <c r="AU69"/>
      <c r="AV69"/>
      <c r="AW69"/>
      <c r="AX69"/>
      <c r="AY69"/>
      <c r="AZ69"/>
      <c r="BA69"/>
      <c r="BB69"/>
      <c r="BC69"/>
      <c r="BD69"/>
      <c r="BE69"/>
    </row>
    <row r="70" spans="1:57" ht="15" customHeight="1">
      <c r="A70" s="13">
        <v>63</v>
      </c>
      <c r="B70" s="15"/>
      <c r="C70" s="15"/>
      <c r="D70" s="15"/>
      <c r="E70" s="15"/>
      <c r="F70" s="15"/>
      <c r="G70" s="15"/>
      <c r="H70" s="22"/>
      <c r="I70" s="17" t="str">
        <f t="shared" si="18"/>
        <v/>
      </c>
      <c r="J70" s="15"/>
      <c r="K70" s="16"/>
      <c r="L70" s="15"/>
      <c r="M70" s="16"/>
      <c r="N70" s="13"/>
      <c r="O70" s="23"/>
      <c r="P70" s="1" t="str">
        <f t="shared" si="14"/>
        <v>--------</v>
      </c>
      <c r="Q70" s="1" t="str">
        <f t="shared" si="15"/>
        <v/>
      </c>
      <c r="R70" s="1" t="str">
        <f t="shared" si="16"/>
        <v/>
      </c>
      <c r="S70" s="1" t="str">
        <f t="shared" si="17"/>
        <v/>
      </c>
      <c r="U70" s="50"/>
      <c r="V70" s="50" t="str">
        <f t="shared" si="4"/>
        <v/>
      </c>
      <c r="W70" s="50" t="str">
        <f t="shared" si="5"/>
        <v/>
      </c>
      <c r="X70" t="str">
        <f t="shared" si="6"/>
        <v/>
      </c>
      <c r="Y70" t="str">
        <f t="shared" si="7"/>
        <v/>
      </c>
      <c r="Z70" t="str">
        <f t="shared" si="8"/>
        <v/>
      </c>
      <c r="AA70"/>
      <c r="AB70" t="str">
        <f t="shared" si="9"/>
        <v/>
      </c>
      <c r="AC70" t="str">
        <f>IF(I70="","",TEXT(VLOOKUP(I70,データ!$R$3:$T$20,3,TRUE),"@"))</f>
        <v/>
      </c>
      <c r="AD70"/>
      <c r="AE70">
        <f>①大会申込書!$N$5</f>
        <v>0</v>
      </c>
      <c r="AF70"/>
      <c r="AG70"/>
      <c r="AH70"/>
      <c r="AI70"/>
      <c r="AJ70"/>
      <c r="AK70" t="str">
        <f t="shared" si="10"/>
        <v/>
      </c>
      <c r="AL70" t="str">
        <f>IF(J70="","",TEXT(VLOOKUP(J70,データ!$M$3:$N$32,2,FALSE),"@"))</f>
        <v/>
      </c>
      <c r="AM70" t="str">
        <f t="shared" si="11"/>
        <v/>
      </c>
      <c r="AN70" t="str">
        <f>IF(L70="","",TEXT(VLOOKUP(L70,データ!$M$3:$N$32,2,FALSE),"@"))</f>
        <v/>
      </c>
      <c r="AO70" t="str">
        <f t="shared" si="12"/>
        <v/>
      </c>
      <c r="AP70" t="str">
        <f>IF(N70="","",TEXT(VLOOKUP(N70,データ!$M$3:$N$32,2,FALSE),"@"))</f>
        <v/>
      </c>
      <c r="AQ70" t="str">
        <f t="shared" si="13"/>
        <v/>
      </c>
      <c r="AR70"/>
      <c r="AS70"/>
      <c r="AT70"/>
      <c r="AU70"/>
      <c r="AV70"/>
      <c r="AW70"/>
      <c r="AX70"/>
      <c r="AY70"/>
      <c r="AZ70"/>
      <c r="BA70"/>
      <c r="BB70"/>
      <c r="BC70"/>
      <c r="BD70"/>
      <c r="BE70"/>
    </row>
    <row r="71" spans="1:57" ht="15" customHeight="1">
      <c r="A71" s="13">
        <v>64</v>
      </c>
      <c r="B71" s="15"/>
      <c r="C71" s="15"/>
      <c r="D71" s="15"/>
      <c r="E71" s="15"/>
      <c r="F71" s="15"/>
      <c r="G71" s="15"/>
      <c r="H71" s="22"/>
      <c r="I71" s="17" t="str">
        <f t="shared" si="18"/>
        <v/>
      </c>
      <c r="J71" s="15"/>
      <c r="K71" s="16"/>
      <c r="L71" s="15"/>
      <c r="M71" s="16"/>
      <c r="N71" s="13"/>
      <c r="O71" s="23"/>
      <c r="P71" s="1" t="str">
        <f t="shared" si="14"/>
        <v>--------</v>
      </c>
      <c r="Q71" s="1" t="str">
        <f t="shared" si="15"/>
        <v/>
      </c>
      <c r="R71" s="1" t="str">
        <f t="shared" si="16"/>
        <v/>
      </c>
      <c r="S71" s="1" t="str">
        <f t="shared" si="17"/>
        <v/>
      </c>
      <c r="U71" s="50"/>
      <c r="V71" s="50" t="str">
        <f t="shared" si="4"/>
        <v/>
      </c>
      <c r="W71" s="50" t="str">
        <f t="shared" si="5"/>
        <v/>
      </c>
      <c r="X71" t="str">
        <f t="shared" si="6"/>
        <v/>
      </c>
      <c r="Y71" t="str">
        <f t="shared" si="7"/>
        <v/>
      </c>
      <c r="Z71" t="str">
        <f t="shared" si="8"/>
        <v/>
      </c>
      <c r="AA71"/>
      <c r="AB71" t="str">
        <f t="shared" si="9"/>
        <v/>
      </c>
      <c r="AC71" t="str">
        <f>IF(I71="","",TEXT(VLOOKUP(I71,データ!$R$3:$T$20,3,TRUE),"@"))</f>
        <v/>
      </c>
      <c r="AD71"/>
      <c r="AE71">
        <f>①大会申込書!$N$5</f>
        <v>0</v>
      </c>
      <c r="AF71"/>
      <c r="AG71"/>
      <c r="AH71"/>
      <c r="AI71"/>
      <c r="AJ71"/>
      <c r="AK71" t="str">
        <f t="shared" si="10"/>
        <v/>
      </c>
      <c r="AL71" t="str">
        <f>IF(J71="","",TEXT(VLOOKUP(J71,データ!$M$3:$N$32,2,FALSE),"@"))</f>
        <v/>
      </c>
      <c r="AM71" t="str">
        <f t="shared" si="11"/>
        <v/>
      </c>
      <c r="AN71" t="str">
        <f>IF(L71="","",TEXT(VLOOKUP(L71,データ!$M$3:$N$32,2,FALSE),"@"))</f>
        <v/>
      </c>
      <c r="AO71" t="str">
        <f t="shared" si="12"/>
        <v/>
      </c>
      <c r="AP71" t="str">
        <f>IF(N71="","",TEXT(VLOOKUP(N71,データ!$M$3:$N$32,2,FALSE),"@"))</f>
        <v/>
      </c>
      <c r="AQ71" t="str">
        <f t="shared" si="13"/>
        <v/>
      </c>
      <c r="AR71"/>
      <c r="AS71"/>
      <c r="AT71"/>
      <c r="AU71"/>
      <c r="AV71"/>
      <c r="AW71"/>
      <c r="AX71"/>
      <c r="AY71"/>
      <c r="AZ71"/>
      <c r="BA71"/>
      <c r="BB71"/>
      <c r="BC71"/>
      <c r="BD71"/>
      <c r="BE71"/>
    </row>
    <row r="72" spans="1:57" ht="15" customHeight="1">
      <c r="A72" s="13">
        <v>65</v>
      </c>
      <c r="B72" s="15"/>
      <c r="C72" s="15"/>
      <c r="D72" s="15"/>
      <c r="E72" s="15"/>
      <c r="F72" s="15"/>
      <c r="G72" s="15"/>
      <c r="H72" s="22"/>
      <c r="I72" s="17" t="str">
        <f t="shared" ref="I72:I103" si="19">IF(H72="","",DATEDIF(H72,DATE(YEAR($L$2),12,31),"Y"))</f>
        <v/>
      </c>
      <c r="J72" s="15"/>
      <c r="K72" s="16"/>
      <c r="L72" s="15"/>
      <c r="M72" s="16"/>
      <c r="N72" s="13"/>
      <c r="O72" s="23"/>
      <c r="P72" s="1" t="str">
        <f t="shared" si="14"/>
        <v>--------</v>
      </c>
      <c r="Q72" s="1" t="str">
        <f t="shared" si="15"/>
        <v/>
      </c>
      <c r="R72" s="1" t="str">
        <f t="shared" si="16"/>
        <v/>
      </c>
      <c r="S72" s="1" t="str">
        <f t="shared" si="17"/>
        <v/>
      </c>
      <c r="U72" s="50"/>
      <c r="V72" s="50" t="str">
        <f t="shared" si="4"/>
        <v/>
      </c>
      <c r="W72" s="50" t="str">
        <f t="shared" si="5"/>
        <v/>
      </c>
      <c r="X72" t="str">
        <f t="shared" si="6"/>
        <v/>
      </c>
      <c r="Y72" t="str">
        <f t="shared" si="7"/>
        <v/>
      </c>
      <c r="Z72" t="str">
        <f t="shared" si="8"/>
        <v/>
      </c>
      <c r="AA72"/>
      <c r="AB72" t="str">
        <f t="shared" si="9"/>
        <v/>
      </c>
      <c r="AC72" t="str">
        <f>IF(I72="","",TEXT(VLOOKUP(I72,データ!$R$3:$T$20,3,TRUE),"@"))</f>
        <v/>
      </c>
      <c r="AD72"/>
      <c r="AE72">
        <f>①大会申込書!$N$5</f>
        <v>0</v>
      </c>
      <c r="AF72"/>
      <c r="AG72"/>
      <c r="AH72"/>
      <c r="AI72"/>
      <c r="AJ72"/>
      <c r="AK72" t="str">
        <f t="shared" si="10"/>
        <v/>
      </c>
      <c r="AL72" t="str">
        <f>IF(J72="","",TEXT(VLOOKUP(J72,データ!$M$3:$N$32,2,FALSE),"@"))</f>
        <v/>
      </c>
      <c r="AM72" t="str">
        <f t="shared" si="11"/>
        <v/>
      </c>
      <c r="AN72" t="str">
        <f>IF(L72="","",TEXT(VLOOKUP(L72,データ!$M$3:$N$32,2,FALSE),"@"))</f>
        <v/>
      </c>
      <c r="AO72" t="str">
        <f t="shared" si="12"/>
        <v/>
      </c>
      <c r="AP72" t="str">
        <f>IF(N72="","",TEXT(VLOOKUP(N72,データ!$M$3:$N$32,2,FALSE),"@"))</f>
        <v/>
      </c>
      <c r="AQ72" t="str">
        <f t="shared" si="13"/>
        <v/>
      </c>
      <c r="AR72"/>
      <c r="AS72"/>
      <c r="AT72"/>
      <c r="AU72"/>
      <c r="AV72"/>
      <c r="AW72"/>
      <c r="AX72"/>
      <c r="AY72"/>
      <c r="AZ72"/>
      <c r="BA72"/>
      <c r="BB72"/>
      <c r="BC72"/>
      <c r="BD72"/>
      <c r="BE72"/>
    </row>
    <row r="73" spans="1:57" ht="15" customHeight="1">
      <c r="A73" s="13">
        <v>66</v>
      </c>
      <c r="B73" s="15"/>
      <c r="C73" s="15"/>
      <c r="D73" s="15"/>
      <c r="E73" s="15"/>
      <c r="F73" s="15"/>
      <c r="G73" s="15"/>
      <c r="H73" s="22"/>
      <c r="I73" s="17" t="str">
        <f t="shared" si="19"/>
        <v/>
      </c>
      <c r="J73" s="15"/>
      <c r="K73" s="16"/>
      <c r="L73" s="15"/>
      <c r="M73" s="16"/>
      <c r="N73" s="13"/>
      <c r="O73" s="23"/>
      <c r="P73" s="1" t="str">
        <f t="shared" si="14"/>
        <v>--------</v>
      </c>
      <c r="Q73" s="1" t="str">
        <f t="shared" si="15"/>
        <v/>
      </c>
      <c r="R73" s="1" t="str">
        <f t="shared" si="16"/>
        <v/>
      </c>
      <c r="S73" s="1" t="str">
        <f t="shared" si="17"/>
        <v/>
      </c>
      <c r="U73" s="50"/>
      <c r="V73" s="50" t="str">
        <f t="shared" ref="V73:V107" si="20">IF(C73="","",B73)</f>
        <v/>
      </c>
      <c r="W73" s="50" t="str">
        <f t="shared" ref="W73:W107" si="21">IF(C73="","",IF(G73="男","1","2"))</f>
        <v/>
      </c>
      <c r="X73" t="str">
        <f t="shared" ref="X73:X107" si="22">IF(C73="","",TRIM(C73)&amp;"　"&amp;TRIM(D73))</f>
        <v/>
      </c>
      <c r="Y73" t="str">
        <f t="shared" ref="Y73:Y107" si="23">IF(C73="","",TRIM(ASC(E73))&amp;" "&amp;TRIM(ASC(F73)))</f>
        <v/>
      </c>
      <c r="Z73" t="str">
        <f t="shared" ref="Z73:Z107" si="24">IF(C73="","",TEXT(H73,"yyyymmdd"))</f>
        <v/>
      </c>
      <c r="AA73"/>
      <c r="AB73" t="str">
        <f t="shared" ref="AB73:AB107" si="25">IF(C73="","","5")</f>
        <v/>
      </c>
      <c r="AC73" t="str">
        <f>IF(I73="","",TEXT(VLOOKUP(I73,データ!$R$3:$T$20,3,TRUE),"@"))</f>
        <v/>
      </c>
      <c r="AD73"/>
      <c r="AE73">
        <f>①大会申込書!$N$5</f>
        <v>0</v>
      </c>
      <c r="AF73"/>
      <c r="AG73"/>
      <c r="AH73"/>
      <c r="AI73"/>
      <c r="AJ73"/>
      <c r="AK73" t="str">
        <f t="shared" ref="AK73:AK107" si="26">IF(C73="","","1")</f>
        <v/>
      </c>
      <c r="AL73" t="str">
        <f>IF(J73="","",TEXT(VLOOKUP(J73,データ!$M$3:$N$32,2,FALSE),"@"))</f>
        <v/>
      </c>
      <c r="AM73" t="str">
        <f t="shared" ref="AM73:AM107" si="27">IF(K73="","",TEXT(K73,"000.00"))</f>
        <v/>
      </c>
      <c r="AN73" t="str">
        <f>IF(L73="","",TEXT(VLOOKUP(L73,データ!$M$3:$N$32,2,FALSE),"@"))</f>
        <v/>
      </c>
      <c r="AO73" t="str">
        <f t="shared" ref="AO73:AO107" si="28">IF(M73="","",TEXT(M73,"000.00"))</f>
        <v/>
      </c>
      <c r="AP73" t="str">
        <f>IF(N73="","",TEXT(VLOOKUP(N73,データ!$M$3:$N$32,2,FALSE),"@"))</f>
        <v/>
      </c>
      <c r="AQ73" t="str">
        <f t="shared" ref="AQ73:AQ107" si="29">IF(O73="","",TEXT(O73,"000.00"))</f>
        <v/>
      </c>
      <c r="AR73"/>
      <c r="AS73"/>
      <c r="AT73"/>
      <c r="AU73"/>
      <c r="AV73"/>
      <c r="AW73"/>
      <c r="AX73"/>
      <c r="AY73"/>
      <c r="AZ73"/>
      <c r="BA73"/>
      <c r="BB73"/>
      <c r="BC73"/>
      <c r="BD73"/>
      <c r="BE73"/>
    </row>
    <row r="74" spans="1:57" ht="15" customHeight="1">
      <c r="A74" s="13">
        <v>67</v>
      </c>
      <c r="B74" s="15"/>
      <c r="C74" s="15"/>
      <c r="D74" s="15"/>
      <c r="E74" s="15"/>
      <c r="F74" s="15"/>
      <c r="G74" s="15"/>
      <c r="H74" s="22"/>
      <c r="I74" s="17" t="str">
        <f t="shared" si="19"/>
        <v/>
      </c>
      <c r="J74" s="15"/>
      <c r="K74" s="16"/>
      <c r="L74" s="15"/>
      <c r="M74" s="16"/>
      <c r="N74" s="13"/>
      <c r="O74" s="23"/>
      <c r="P74" s="1" t="str">
        <f t="shared" ref="P74:P107" si="30">IF(C74&amp;D74="","--------",C74&amp;D74)</f>
        <v>--------</v>
      </c>
      <c r="Q74" s="1" t="str">
        <f t="shared" si="15"/>
        <v/>
      </c>
      <c r="R74" s="1" t="str">
        <f t="shared" si="16"/>
        <v/>
      </c>
      <c r="S74" s="1" t="str">
        <f t="shared" si="17"/>
        <v/>
      </c>
      <c r="U74" s="50"/>
      <c r="V74" s="50" t="str">
        <f t="shared" si="20"/>
        <v/>
      </c>
      <c r="W74" s="50" t="str">
        <f t="shared" si="21"/>
        <v/>
      </c>
      <c r="X74" t="str">
        <f t="shared" si="22"/>
        <v/>
      </c>
      <c r="Y74" t="str">
        <f t="shared" si="23"/>
        <v/>
      </c>
      <c r="Z74" t="str">
        <f t="shared" si="24"/>
        <v/>
      </c>
      <c r="AA74"/>
      <c r="AB74" t="str">
        <f t="shared" si="25"/>
        <v/>
      </c>
      <c r="AC74" t="str">
        <f>IF(I74="","",TEXT(VLOOKUP(I74,データ!$R$3:$T$20,3,TRUE),"@"))</f>
        <v/>
      </c>
      <c r="AD74"/>
      <c r="AE74">
        <f>①大会申込書!$N$5</f>
        <v>0</v>
      </c>
      <c r="AF74"/>
      <c r="AG74"/>
      <c r="AH74"/>
      <c r="AI74"/>
      <c r="AJ74"/>
      <c r="AK74" t="str">
        <f t="shared" si="26"/>
        <v/>
      </c>
      <c r="AL74" t="str">
        <f>IF(J74="","",TEXT(VLOOKUP(J74,データ!$M$3:$N$32,2,FALSE),"@"))</f>
        <v/>
      </c>
      <c r="AM74" t="str">
        <f t="shared" si="27"/>
        <v/>
      </c>
      <c r="AN74" t="str">
        <f>IF(L74="","",TEXT(VLOOKUP(L74,データ!$M$3:$N$32,2,FALSE),"@"))</f>
        <v/>
      </c>
      <c r="AO74" t="str">
        <f t="shared" si="28"/>
        <v/>
      </c>
      <c r="AP74" t="str">
        <f>IF(N74="","",TEXT(VLOOKUP(N74,データ!$M$3:$N$32,2,FALSE),"@"))</f>
        <v/>
      </c>
      <c r="AQ74" t="str">
        <f t="shared" si="29"/>
        <v/>
      </c>
      <c r="AR74"/>
      <c r="AS74"/>
      <c r="AT74"/>
      <c r="AU74"/>
      <c r="AV74"/>
      <c r="AW74"/>
      <c r="AX74"/>
      <c r="AY74"/>
      <c r="AZ74"/>
      <c r="BA74"/>
      <c r="BB74"/>
      <c r="BC74"/>
      <c r="BD74"/>
      <c r="BE74"/>
    </row>
    <row r="75" spans="1:57" ht="15" customHeight="1">
      <c r="A75" s="13">
        <v>68</v>
      </c>
      <c r="B75" s="15"/>
      <c r="C75" s="15"/>
      <c r="D75" s="15"/>
      <c r="E75" s="15"/>
      <c r="F75" s="15"/>
      <c r="G75" s="15"/>
      <c r="H75" s="22"/>
      <c r="I75" s="17" t="str">
        <f t="shared" si="19"/>
        <v/>
      </c>
      <c r="J75" s="15"/>
      <c r="K75" s="16"/>
      <c r="L75" s="15"/>
      <c r="M75" s="16"/>
      <c r="N75" s="13"/>
      <c r="O75" s="23"/>
      <c r="P75" s="1" t="str">
        <f t="shared" si="30"/>
        <v>--------</v>
      </c>
      <c r="Q75" s="1" t="str">
        <f t="shared" si="15"/>
        <v/>
      </c>
      <c r="R75" s="1" t="str">
        <f t="shared" si="16"/>
        <v/>
      </c>
      <c r="S75" s="1" t="str">
        <f t="shared" si="17"/>
        <v/>
      </c>
      <c r="U75" s="50"/>
      <c r="V75" s="50" t="str">
        <f t="shared" si="20"/>
        <v/>
      </c>
      <c r="W75" s="50" t="str">
        <f t="shared" si="21"/>
        <v/>
      </c>
      <c r="X75" t="str">
        <f t="shared" si="22"/>
        <v/>
      </c>
      <c r="Y75" t="str">
        <f t="shared" si="23"/>
        <v/>
      </c>
      <c r="Z75" t="str">
        <f t="shared" si="24"/>
        <v/>
      </c>
      <c r="AA75"/>
      <c r="AB75" t="str">
        <f t="shared" si="25"/>
        <v/>
      </c>
      <c r="AC75" t="str">
        <f>IF(I75="","",TEXT(VLOOKUP(I75,データ!$R$3:$T$20,3,TRUE),"@"))</f>
        <v/>
      </c>
      <c r="AD75"/>
      <c r="AE75">
        <f>①大会申込書!$N$5</f>
        <v>0</v>
      </c>
      <c r="AF75"/>
      <c r="AG75"/>
      <c r="AH75"/>
      <c r="AI75"/>
      <c r="AJ75"/>
      <c r="AK75" t="str">
        <f t="shared" si="26"/>
        <v/>
      </c>
      <c r="AL75" t="str">
        <f>IF(J75="","",TEXT(VLOOKUP(J75,データ!$M$3:$N$32,2,FALSE),"@"))</f>
        <v/>
      </c>
      <c r="AM75" t="str">
        <f t="shared" si="27"/>
        <v/>
      </c>
      <c r="AN75" t="str">
        <f>IF(L75="","",TEXT(VLOOKUP(L75,データ!$M$3:$N$32,2,FALSE),"@"))</f>
        <v/>
      </c>
      <c r="AO75" t="str">
        <f t="shared" si="28"/>
        <v/>
      </c>
      <c r="AP75" t="str">
        <f>IF(N75="","",TEXT(VLOOKUP(N75,データ!$M$3:$N$32,2,FALSE),"@"))</f>
        <v/>
      </c>
      <c r="AQ75" t="str">
        <f t="shared" si="29"/>
        <v/>
      </c>
      <c r="AR75"/>
      <c r="AS75"/>
      <c r="AT75"/>
      <c r="AU75"/>
      <c r="AV75"/>
      <c r="AW75"/>
      <c r="AX75"/>
      <c r="AY75"/>
      <c r="AZ75"/>
      <c r="BA75"/>
      <c r="BB75"/>
      <c r="BC75"/>
      <c r="BD75"/>
      <c r="BE75"/>
    </row>
    <row r="76" spans="1:57" ht="15" customHeight="1">
      <c r="A76" s="13">
        <v>69</v>
      </c>
      <c r="B76" s="15"/>
      <c r="C76" s="15"/>
      <c r="D76" s="15"/>
      <c r="E76" s="15"/>
      <c r="F76" s="15"/>
      <c r="G76" s="15"/>
      <c r="H76" s="22"/>
      <c r="I76" s="17" t="str">
        <f t="shared" si="19"/>
        <v/>
      </c>
      <c r="J76" s="15"/>
      <c r="K76" s="16"/>
      <c r="L76" s="15"/>
      <c r="M76" s="16"/>
      <c r="N76" s="13"/>
      <c r="O76" s="23"/>
      <c r="P76" s="1" t="str">
        <f t="shared" si="30"/>
        <v>--------</v>
      </c>
      <c r="Q76" s="1" t="str">
        <f t="shared" si="15"/>
        <v/>
      </c>
      <c r="R76" s="1" t="str">
        <f t="shared" si="16"/>
        <v/>
      </c>
      <c r="S76" s="1" t="str">
        <f t="shared" si="17"/>
        <v/>
      </c>
      <c r="U76" s="50"/>
      <c r="V76" s="50" t="str">
        <f t="shared" si="20"/>
        <v/>
      </c>
      <c r="W76" s="50" t="str">
        <f t="shared" si="21"/>
        <v/>
      </c>
      <c r="X76" t="str">
        <f t="shared" si="22"/>
        <v/>
      </c>
      <c r="Y76" t="str">
        <f t="shared" si="23"/>
        <v/>
      </c>
      <c r="Z76" t="str">
        <f t="shared" si="24"/>
        <v/>
      </c>
      <c r="AA76"/>
      <c r="AB76" t="str">
        <f t="shared" si="25"/>
        <v/>
      </c>
      <c r="AC76" t="str">
        <f>IF(I76="","",TEXT(VLOOKUP(I76,データ!$R$3:$T$20,3,TRUE),"@"))</f>
        <v/>
      </c>
      <c r="AD76"/>
      <c r="AE76">
        <f>①大会申込書!$N$5</f>
        <v>0</v>
      </c>
      <c r="AF76"/>
      <c r="AG76"/>
      <c r="AH76"/>
      <c r="AI76"/>
      <c r="AJ76"/>
      <c r="AK76" t="str">
        <f t="shared" si="26"/>
        <v/>
      </c>
      <c r="AL76" t="str">
        <f>IF(J76="","",TEXT(VLOOKUP(J76,データ!$M$3:$N$32,2,FALSE),"@"))</f>
        <v/>
      </c>
      <c r="AM76" t="str">
        <f t="shared" si="27"/>
        <v/>
      </c>
      <c r="AN76" t="str">
        <f>IF(L76="","",TEXT(VLOOKUP(L76,データ!$M$3:$N$32,2,FALSE),"@"))</f>
        <v/>
      </c>
      <c r="AO76" t="str">
        <f t="shared" si="28"/>
        <v/>
      </c>
      <c r="AP76" t="str">
        <f>IF(N76="","",TEXT(VLOOKUP(N76,データ!$M$3:$N$32,2,FALSE),"@"))</f>
        <v/>
      </c>
      <c r="AQ76" t="str">
        <f t="shared" si="29"/>
        <v/>
      </c>
      <c r="AR76"/>
      <c r="AS76"/>
      <c r="AT76"/>
      <c r="AU76"/>
      <c r="AV76"/>
      <c r="AW76"/>
      <c r="AX76"/>
      <c r="AY76"/>
      <c r="AZ76"/>
      <c r="BA76"/>
      <c r="BB76"/>
      <c r="BC76"/>
      <c r="BD76"/>
      <c r="BE76"/>
    </row>
    <row r="77" spans="1:57" ht="15" customHeight="1">
      <c r="A77" s="13">
        <v>70</v>
      </c>
      <c r="B77" s="15"/>
      <c r="C77" s="15"/>
      <c r="D77" s="15"/>
      <c r="E77" s="15"/>
      <c r="F77" s="15"/>
      <c r="G77" s="15"/>
      <c r="H77" s="22"/>
      <c r="I77" s="17" t="str">
        <f t="shared" si="19"/>
        <v/>
      </c>
      <c r="J77" s="15"/>
      <c r="K77" s="16"/>
      <c r="L77" s="15"/>
      <c r="M77" s="16"/>
      <c r="N77" s="13"/>
      <c r="O77" s="23"/>
      <c r="P77" s="1" t="str">
        <f t="shared" si="30"/>
        <v>--------</v>
      </c>
      <c r="Q77" s="1" t="str">
        <f t="shared" si="15"/>
        <v/>
      </c>
      <c r="R77" s="1" t="str">
        <f t="shared" si="16"/>
        <v/>
      </c>
      <c r="S77" s="1" t="str">
        <f t="shared" si="17"/>
        <v/>
      </c>
      <c r="U77" s="50"/>
      <c r="V77" s="50" t="str">
        <f t="shared" si="20"/>
        <v/>
      </c>
      <c r="W77" s="50" t="str">
        <f t="shared" si="21"/>
        <v/>
      </c>
      <c r="X77" t="str">
        <f t="shared" si="22"/>
        <v/>
      </c>
      <c r="Y77" t="str">
        <f t="shared" si="23"/>
        <v/>
      </c>
      <c r="Z77" t="str">
        <f t="shared" si="24"/>
        <v/>
      </c>
      <c r="AA77"/>
      <c r="AB77" t="str">
        <f t="shared" si="25"/>
        <v/>
      </c>
      <c r="AC77" t="str">
        <f>IF(I77="","",TEXT(VLOOKUP(I77,データ!$R$3:$T$20,3,TRUE),"@"))</f>
        <v/>
      </c>
      <c r="AD77"/>
      <c r="AE77">
        <f>①大会申込書!$N$5</f>
        <v>0</v>
      </c>
      <c r="AF77"/>
      <c r="AG77"/>
      <c r="AH77"/>
      <c r="AI77"/>
      <c r="AJ77"/>
      <c r="AK77" t="str">
        <f t="shared" si="26"/>
        <v/>
      </c>
      <c r="AL77" t="str">
        <f>IF(J77="","",TEXT(VLOOKUP(J77,データ!$M$3:$N$32,2,FALSE),"@"))</f>
        <v/>
      </c>
      <c r="AM77" t="str">
        <f t="shared" si="27"/>
        <v/>
      </c>
      <c r="AN77" t="str">
        <f>IF(L77="","",TEXT(VLOOKUP(L77,データ!$M$3:$N$32,2,FALSE),"@"))</f>
        <v/>
      </c>
      <c r="AO77" t="str">
        <f t="shared" si="28"/>
        <v/>
      </c>
      <c r="AP77" t="str">
        <f>IF(N77="","",TEXT(VLOOKUP(N77,データ!$M$3:$N$32,2,FALSE),"@"))</f>
        <v/>
      </c>
      <c r="AQ77" t="str">
        <f t="shared" si="29"/>
        <v/>
      </c>
      <c r="AR77"/>
      <c r="AS77"/>
      <c r="AT77"/>
      <c r="AU77"/>
      <c r="AV77"/>
      <c r="AW77"/>
      <c r="AX77"/>
      <c r="AY77"/>
      <c r="AZ77"/>
      <c r="BA77"/>
      <c r="BB77"/>
      <c r="BC77"/>
      <c r="BD77"/>
      <c r="BE77"/>
    </row>
    <row r="78" spans="1:57" ht="15" customHeight="1">
      <c r="A78" s="13">
        <v>71</v>
      </c>
      <c r="B78" s="15"/>
      <c r="C78" s="15"/>
      <c r="D78" s="15"/>
      <c r="E78" s="15"/>
      <c r="F78" s="15"/>
      <c r="G78" s="15"/>
      <c r="H78" s="22"/>
      <c r="I78" s="17" t="str">
        <f t="shared" si="19"/>
        <v/>
      </c>
      <c r="J78" s="15"/>
      <c r="K78" s="16"/>
      <c r="L78" s="15"/>
      <c r="M78" s="16"/>
      <c r="N78" s="13"/>
      <c r="O78" s="23"/>
      <c r="P78" s="1" t="str">
        <f t="shared" si="30"/>
        <v>--------</v>
      </c>
      <c r="Q78" s="1" t="str">
        <f t="shared" ref="Q78:Q107" si="31">I78</f>
        <v/>
      </c>
      <c r="R78" s="1" t="str">
        <f t="shared" ref="R78:R107" si="32">IF(G78="男",COUNTA(J78,L78,N78),"")</f>
        <v/>
      </c>
      <c r="S78" s="1" t="str">
        <f t="shared" ref="S78:S107" si="33">IF(G78="女",COUNTA(J78,L78,N78),"")</f>
        <v/>
      </c>
      <c r="U78" s="50"/>
      <c r="V78" s="50" t="str">
        <f t="shared" si="20"/>
        <v/>
      </c>
      <c r="W78" s="50" t="str">
        <f t="shared" si="21"/>
        <v/>
      </c>
      <c r="X78" t="str">
        <f t="shared" si="22"/>
        <v/>
      </c>
      <c r="Y78" t="str">
        <f t="shared" si="23"/>
        <v/>
      </c>
      <c r="Z78" t="str">
        <f t="shared" si="24"/>
        <v/>
      </c>
      <c r="AA78"/>
      <c r="AB78" t="str">
        <f t="shared" si="25"/>
        <v/>
      </c>
      <c r="AC78" t="str">
        <f>IF(I78="","",TEXT(VLOOKUP(I78,データ!$R$3:$T$20,3,TRUE),"@"))</f>
        <v/>
      </c>
      <c r="AD78"/>
      <c r="AE78">
        <f>①大会申込書!$N$5</f>
        <v>0</v>
      </c>
      <c r="AF78"/>
      <c r="AG78"/>
      <c r="AH78"/>
      <c r="AI78"/>
      <c r="AJ78"/>
      <c r="AK78" t="str">
        <f t="shared" si="26"/>
        <v/>
      </c>
      <c r="AL78" t="str">
        <f>IF(J78="","",TEXT(VLOOKUP(J78,データ!$M$3:$N$32,2,FALSE),"@"))</f>
        <v/>
      </c>
      <c r="AM78" t="str">
        <f t="shared" si="27"/>
        <v/>
      </c>
      <c r="AN78" t="str">
        <f>IF(L78="","",TEXT(VLOOKUP(L78,データ!$M$3:$N$32,2,FALSE),"@"))</f>
        <v/>
      </c>
      <c r="AO78" t="str">
        <f t="shared" si="28"/>
        <v/>
      </c>
      <c r="AP78" t="str">
        <f>IF(N78="","",TEXT(VLOOKUP(N78,データ!$M$3:$N$32,2,FALSE),"@"))</f>
        <v/>
      </c>
      <c r="AQ78" t="str">
        <f t="shared" si="29"/>
        <v/>
      </c>
      <c r="AR78"/>
      <c r="AS78"/>
      <c r="AT78"/>
      <c r="AU78"/>
      <c r="AV78"/>
      <c r="AW78"/>
      <c r="AX78"/>
      <c r="AY78"/>
      <c r="AZ78"/>
      <c r="BA78"/>
      <c r="BB78"/>
      <c r="BC78"/>
      <c r="BD78"/>
      <c r="BE78"/>
    </row>
    <row r="79" spans="1:57" ht="15" customHeight="1">
      <c r="A79" s="13">
        <v>72</v>
      </c>
      <c r="B79" s="15"/>
      <c r="C79" s="15"/>
      <c r="D79" s="15"/>
      <c r="E79" s="15"/>
      <c r="F79" s="15"/>
      <c r="G79" s="15"/>
      <c r="H79" s="22"/>
      <c r="I79" s="17" t="str">
        <f t="shared" si="19"/>
        <v/>
      </c>
      <c r="J79" s="15"/>
      <c r="K79" s="16"/>
      <c r="L79" s="15"/>
      <c r="M79" s="16"/>
      <c r="N79" s="13"/>
      <c r="O79" s="23"/>
      <c r="P79" s="1" t="str">
        <f t="shared" si="30"/>
        <v>--------</v>
      </c>
      <c r="Q79" s="1" t="str">
        <f t="shared" si="31"/>
        <v/>
      </c>
      <c r="R79" s="1" t="str">
        <f t="shared" si="32"/>
        <v/>
      </c>
      <c r="S79" s="1" t="str">
        <f t="shared" si="33"/>
        <v/>
      </c>
      <c r="U79" s="50"/>
      <c r="V79" s="50" t="str">
        <f t="shared" si="20"/>
        <v/>
      </c>
      <c r="W79" s="50" t="str">
        <f t="shared" si="21"/>
        <v/>
      </c>
      <c r="X79" t="str">
        <f t="shared" si="22"/>
        <v/>
      </c>
      <c r="Y79" t="str">
        <f t="shared" si="23"/>
        <v/>
      </c>
      <c r="Z79" t="str">
        <f t="shared" si="24"/>
        <v/>
      </c>
      <c r="AA79"/>
      <c r="AB79" t="str">
        <f t="shared" si="25"/>
        <v/>
      </c>
      <c r="AC79" t="str">
        <f>IF(I79="","",TEXT(VLOOKUP(I79,データ!$R$3:$T$20,3,TRUE),"@"))</f>
        <v/>
      </c>
      <c r="AD79"/>
      <c r="AE79">
        <f>①大会申込書!$N$5</f>
        <v>0</v>
      </c>
      <c r="AF79"/>
      <c r="AG79"/>
      <c r="AH79"/>
      <c r="AI79"/>
      <c r="AJ79"/>
      <c r="AK79" t="str">
        <f t="shared" si="26"/>
        <v/>
      </c>
      <c r="AL79" t="str">
        <f>IF(J79="","",TEXT(VLOOKUP(J79,データ!$M$3:$N$32,2,FALSE),"@"))</f>
        <v/>
      </c>
      <c r="AM79" t="str">
        <f t="shared" si="27"/>
        <v/>
      </c>
      <c r="AN79" t="str">
        <f>IF(L79="","",TEXT(VLOOKUP(L79,データ!$M$3:$N$32,2,FALSE),"@"))</f>
        <v/>
      </c>
      <c r="AO79" t="str">
        <f t="shared" si="28"/>
        <v/>
      </c>
      <c r="AP79" t="str">
        <f>IF(N79="","",TEXT(VLOOKUP(N79,データ!$M$3:$N$32,2,FALSE),"@"))</f>
        <v/>
      </c>
      <c r="AQ79" t="str">
        <f t="shared" si="29"/>
        <v/>
      </c>
      <c r="AR79"/>
      <c r="AS79"/>
      <c r="AT79"/>
      <c r="AU79"/>
      <c r="AV79"/>
      <c r="AW79"/>
      <c r="AX79"/>
      <c r="AY79"/>
      <c r="AZ79"/>
      <c r="BA79"/>
      <c r="BB79"/>
      <c r="BC79"/>
      <c r="BD79"/>
      <c r="BE79"/>
    </row>
    <row r="80" spans="1:57" ht="15" customHeight="1">
      <c r="A80" s="13">
        <v>73</v>
      </c>
      <c r="B80" s="15"/>
      <c r="C80" s="15"/>
      <c r="D80" s="15"/>
      <c r="E80" s="15"/>
      <c r="F80" s="15"/>
      <c r="G80" s="15"/>
      <c r="H80" s="22"/>
      <c r="I80" s="17" t="str">
        <f t="shared" si="19"/>
        <v/>
      </c>
      <c r="J80" s="15"/>
      <c r="K80" s="16"/>
      <c r="L80" s="15"/>
      <c r="M80" s="16"/>
      <c r="N80" s="13"/>
      <c r="O80" s="23"/>
      <c r="P80" s="1" t="str">
        <f t="shared" si="30"/>
        <v>--------</v>
      </c>
      <c r="Q80" s="1" t="str">
        <f t="shared" si="31"/>
        <v/>
      </c>
      <c r="R80" s="1" t="str">
        <f t="shared" si="32"/>
        <v/>
      </c>
      <c r="S80" s="1" t="str">
        <f t="shared" si="33"/>
        <v/>
      </c>
      <c r="U80" s="50"/>
      <c r="V80" s="50" t="str">
        <f t="shared" si="20"/>
        <v/>
      </c>
      <c r="W80" s="50" t="str">
        <f t="shared" si="21"/>
        <v/>
      </c>
      <c r="X80" t="str">
        <f t="shared" si="22"/>
        <v/>
      </c>
      <c r="Y80" t="str">
        <f t="shared" si="23"/>
        <v/>
      </c>
      <c r="Z80" t="str">
        <f t="shared" si="24"/>
        <v/>
      </c>
      <c r="AA80"/>
      <c r="AB80" t="str">
        <f t="shared" si="25"/>
        <v/>
      </c>
      <c r="AC80" t="str">
        <f>IF(I80="","",TEXT(VLOOKUP(I80,データ!$R$3:$T$20,3,TRUE),"@"))</f>
        <v/>
      </c>
      <c r="AD80"/>
      <c r="AE80">
        <f>①大会申込書!$N$5</f>
        <v>0</v>
      </c>
      <c r="AF80"/>
      <c r="AG80"/>
      <c r="AH80"/>
      <c r="AI80"/>
      <c r="AJ80"/>
      <c r="AK80" t="str">
        <f t="shared" si="26"/>
        <v/>
      </c>
      <c r="AL80" t="str">
        <f>IF(J80="","",TEXT(VLOOKUP(J80,データ!$M$3:$N$32,2,FALSE),"@"))</f>
        <v/>
      </c>
      <c r="AM80" t="str">
        <f t="shared" si="27"/>
        <v/>
      </c>
      <c r="AN80" t="str">
        <f>IF(L80="","",TEXT(VLOOKUP(L80,データ!$M$3:$N$32,2,FALSE),"@"))</f>
        <v/>
      </c>
      <c r="AO80" t="str">
        <f t="shared" si="28"/>
        <v/>
      </c>
      <c r="AP80" t="str">
        <f>IF(N80="","",TEXT(VLOOKUP(N80,データ!$M$3:$N$32,2,FALSE),"@"))</f>
        <v/>
      </c>
      <c r="AQ80" t="str">
        <f t="shared" si="29"/>
        <v/>
      </c>
      <c r="AR80"/>
      <c r="AS80"/>
      <c r="AT80"/>
      <c r="AU80"/>
      <c r="AV80"/>
      <c r="AW80"/>
      <c r="AX80"/>
      <c r="AY80"/>
      <c r="AZ80"/>
      <c r="BA80"/>
      <c r="BB80"/>
      <c r="BC80"/>
      <c r="BD80"/>
      <c r="BE80"/>
    </row>
    <row r="81" spans="1:57" ht="15" customHeight="1">
      <c r="A81" s="13">
        <v>74</v>
      </c>
      <c r="B81" s="15"/>
      <c r="C81" s="15"/>
      <c r="D81" s="15"/>
      <c r="E81" s="15"/>
      <c r="F81" s="15"/>
      <c r="G81" s="15"/>
      <c r="H81" s="22"/>
      <c r="I81" s="17" t="str">
        <f t="shared" si="19"/>
        <v/>
      </c>
      <c r="J81" s="15"/>
      <c r="K81" s="16"/>
      <c r="L81" s="15"/>
      <c r="M81" s="16"/>
      <c r="N81" s="13"/>
      <c r="O81" s="23"/>
      <c r="P81" s="1" t="str">
        <f t="shared" si="30"/>
        <v>--------</v>
      </c>
      <c r="Q81" s="1" t="str">
        <f t="shared" si="31"/>
        <v/>
      </c>
      <c r="R81" s="1" t="str">
        <f t="shared" si="32"/>
        <v/>
      </c>
      <c r="S81" s="1" t="str">
        <f t="shared" si="33"/>
        <v/>
      </c>
      <c r="U81" s="50"/>
      <c r="V81" s="50" t="str">
        <f t="shared" si="20"/>
        <v/>
      </c>
      <c r="W81" s="50" t="str">
        <f t="shared" si="21"/>
        <v/>
      </c>
      <c r="X81" t="str">
        <f t="shared" si="22"/>
        <v/>
      </c>
      <c r="Y81" t="str">
        <f t="shared" si="23"/>
        <v/>
      </c>
      <c r="Z81" t="str">
        <f t="shared" si="24"/>
        <v/>
      </c>
      <c r="AA81"/>
      <c r="AB81" t="str">
        <f t="shared" si="25"/>
        <v/>
      </c>
      <c r="AC81" t="str">
        <f>IF(I81="","",TEXT(VLOOKUP(I81,データ!$R$3:$T$20,3,TRUE),"@"))</f>
        <v/>
      </c>
      <c r="AD81"/>
      <c r="AE81">
        <f>①大会申込書!$N$5</f>
        <v>0</v>
      </c>
      <c r="AF81"/>
      <c r="AG81"/>
      <c r="AH81"/>
      <c r="AI81"/>
      <c r="AJ81"/>
      <c r="AK81" t="str">
        <f t="shared" si="26"/>
        <v/>
      </c>
      <c r="AL81" t="str">
        <f>IF(J81="","",TEXT(VLOOKUP(J81,データ!$M$3:$N$32,2,FALSE),"@"))</f>
        <v/>
      </c>
      <c r="AM81" t="str">
        <f t="shared" si="27"/>
        <v/>
      </c>
      <c r="AN81" t="str">
        <f>IF(L81="","",TEXT(VLOOKUP(L81,データ!$M$3:$N$32,2,FALSE),"@"))</f>
        <v/>
      </c>
      <c r="AO81" t="str">
        <f t="shared" si="28"/>
        <v/>
      </c>
      <c r="AP81" t="str">
        <f>IF(N81="","",TEXT(VLOOKUP(N81,データ!$M$3:$N$32,2,FALSE),"@"))</f>
        <v/>
      </c>
      <c r="AQ81" t="str">
        <f t="shared" si="29"/>
        <v/>
      </c>
      <c r="AR81"/>
      <c r="AS81"/>
      <c r="AT81"/>
      <c r="AU81"/>
      <c r="AV81"/>
      <c r="AW81"/>
      <c r="AX81"/>
      <c r="AY81"/>
      <c r="AZ81"/>
      <c r="BA81"/>
      <c r="BB81"/>
      <c r="BC81"/>
      <c r="BD81"/>
      <c r="BE81"/>
    </row>
    <row r="82" spans="1:57" ht="15" customHeight="1">
      <c r="A82" s="13">
        <v>75</v>
      </c>
      <c r="B82" s="15"/>
      <c r="C82" s="15"/>
      <c r="D82" s="15"/>
      <c r="E82" s="15"/>
      <c r="F82" s="15"/>
      <c r="G82" s="15"/>
      <c r="H82" s="22"/>
      <c r="I82" s="17" t="str">
        <f t="shared" si="19"/>
        <v/>
      </c>
      <c r="J82" s="15"/>
      <c r="K82" s="16"/>
      <c r="L82" s="15"/>
      <c r="M82" s="16"/>
      <c r="N82" s="13"/>
      <c r="O82" s="23"/>
      <c r="P82" s="1" t="str">
        <f t="shared" si="30"/>
        <v>--------</v>
      </c>
      <c r="Q82" s="1" t="str">
        <f t="shared" si="31"/>
        <v/>
      </c>
      <c r="R82" s="1" t="str">
        <f t="shared" si="32"/>
        <v/>
      </c>
      <c r="S82" s="1" t="str">
        <f t="shared" si="33"/>
        <v/>
      </c>
      <c r="U82" s="50"/>
      <c r="V82" s="50" t="str">
        <f t="shared" si="20"/>
        <v/>
      </c>
      <c r="W82" s="50" t="str">
        <f t="shared" si="21"/>
        <v/>
      </c>
      <c r="X82" t="str">
        <f t="shared" si="22"/>
        <v/>
      </c>
      <c r="Y82" t="str">
        <f t="shared" si="23"/>
        <v/>
      </c>
      <c r="Z82" t="str">
        <f t="shared" si="24"/>
        <v/>
      </c>
      <c r="AA82"/>
      <c r="AB82" t="str">
        <f t="shared" si="25"/>
        <v/>
      </c>
      <c r="AC82" t="str">
        <f>IF(I82="","",TEXT(VLOOKUP(I82,データ!$R$3:$T$20,3,TRUE),"@"))</f>
        <v/>
      </c>
      <c r="AD82"/>
      <c r="AE82">
        <f>①大会申込書!$N$5</f>
        <v>0</v>
      </c>
      <c r="AF82"/>
      <c r="AG82"/>
      <c r="AH82"/>
      <c r="AI82"/>
      <c r="AJ82"/>
      <c r="AK82" t="str">
        <f t="shared" si="26"/>
        <v/>
      </c>
      <c r="AL82" t="str">
        <f>IF(J82="","",TEXT(VLOOKUP(J82,データ!$M$3:$N$32,2,FALSE),"@"))</f>
        <v/>
      </c>
      <c r="AM82" t="str">
        <f t="shared" si="27"/>
        <v/>
      </c>
      <c r="AN82" t="str">
        <f>IF(L82="","",TEXT(VLOOKUP(L82,データ!$M$3:$N$32,2,FALSE),"@"))</f>
        <v/>
      </c>
      <c r="AO82" t="str">
        <f t="shared" si="28"/>
        <v/>
      </c>
      <c r="AP82" t="str">
        <f>IF(N82="","",TEXT(VLOOKUP(N82,データ!$M$3:$N$32,2,FALSE),"@"))</f>
        <v/>
      </c>
      <c r="AQ82" t="str">
        <f t="shared" si="29"/>
        <v/>
      </c>
      <c r="AR82"/>
      <c r="AS82"/>
      <c r="AT82"/>
      <c r="AU82"/>
      <c r="AV82"/>
      <c r="AW82"/>
      <c r="AX82"/>
      <c r="AY82"/>
      <c r="AZ82"/>
      <c r="BA82"/>
      <c r="BB82"/>
      <c r="BC82"/>
      <c r="BD82"/>
      <c r="BE82"/>
    </row>
    <row r="83" spans="1:57" ht="15" customHeight="1">
      <c r="A83" s="13">
        <v>76</v>
      </c>
      <c r="B83" s="15"/>
      <c r="C83" s="15"/>
      <c r="D83" s="15"/>
      <c r="E83" s="15"/>
      <c r="F83" s="15"/>
      <c r="G83" s="15"/>
      <c r="H83" s="22"/>
      <c r="I83" s="17" t="str">
        <f t="shared" si="19"/>
        <v/>
      </c>
      <c r="J83" s="15"/>
      <c r="K83" s="16"/>
      <c r="L83" s="15"/>
      <c r="M83" s="16"/>
      <c r="N83" s="13"/>
      <c r="O83" s="23"/>
      <c r="P83" s="1" t="str">
        <f t="shared" si="30"/>
        <v>--------</v>
      </c>
      <c r="Q83" s="1" t="str">
        <f t="shared" si="31"/>
        <v/>
      </c>
      <c r="R83" s="1" t="str">
        <f t="shared" si="32"/>
        <v/>
      </c>
      <c r="S83" s="1" t="str">
        <f t="shared" si="33"/>
        <v/>
      </c>
      <c r="U83" s="50"/>
      <c r="V83" s="50" t="str">
        <f t="shared" si="20"/>
        <v/>
      </c>
      <c r="W83" s="50" t="str">
        <f t="shared" si="21"/>
        <v/>
      </c>
      <c r="X83" t="str">
        <f t="shared" si="22"/>
        <v/>
      </c>
      <c r="Y83" t="str">
        <f t="shared" si="23"/>
        <v/>
      </c>
      <c r="Z83" t="str">
        <f t="shared" si="24"/>
        <v/>
      </c>
      <c r="AA83"/>
      <c r="AB83" t="str">
        <f t="shared" si="25"/>
        <v/>
      </c>
      <c r="AC83" t="str">
        <f>IF(I83="","",TEXT(VLOOKUP(I83,データ!$R$3:$T$20,3,TRUE),"@"))</f>
        <v/>
      </c>
      <c r="AD83"/>
      <c r="AE83">
        <f>①大会申込書!$N$5</f>
        <v>0</v>
      </c>
      <c r="AF83"/>
      <c r="AG83"/>
      <c r="AH83"/>
      <c r="AI83"/>
      <c r="AJ83"/>
      <c r="AK83" t="str">
        <f t="shared" si="26"/>
        <v/>
      </c>
      <c r="AL83" t="str">
        <f>IF(J83="","",TEXT(VLOOKUP(J83,データ!$M$3:$N$32,2,FALSE),"@"))</f>
        <v/>
      </c>
      <c r="AM83" t="str">
        <f t="shared" si="27"/>
        <v/>
      </c>
      <c r="AN83" t="str">
        <f>IF(L83="","",TEXT(VLOOKUP(L83,データ!$M$3:$N$32,2,FALSE),"@"))</f>
        <v/>
      </c>
      <c r="AO83" t="str">
        <f t="shared" si="28"/>
        <v/>
      </c>
      <c r="AP83" t="str">
        <f>IF(N83="","",TEXT(VLOOKUP(N83,データ!$M$3:$N$32,2,FALSE),"@"))</f>
        <v/>
      </c>
      <c r="AQ83" t="str">
        <f t="shared" si="29"/>
        <v/>
      </c>
      <c r="AR83"/>
      <c r="AS83"/>
      <c r="AT83"/>
      <c r="AU83"/>
      <c r="AV83"/>
      <c r="AW83"/>
      <c r="AX83"/>
      <c r="AY83"/>
      <c r="AZ83"/>
      <c r="BA83"/>
      <c r="BB83"/>
      <c r="BC83"/>
      <c r="BD83"/>
      <c r="BE83"/>
    </row>
    <row r="84" spans="1:57" ht="15" customHeight="1">
      <c r="A84" s="13">
        <v>77</v>
      </c>
      <c r="B84" s="15"/>
      <c r="C84" s="15"/>
      <c r="D84" s="15"/>
      <c r="E84" s="15"/>
      <c r="F84" s="15"/>
      <c r="G84" s="15"/>
      <c r="H84" s="22"/>
      <c r="I84" s="17" t="str">
        <f t="shared" si="19"/>
        <v/>
      </c>
      <c r="J84" s="15"/>
      <c r="K84" s="16"/>
      <c r="L84" s="15"/>
      <c r="M84" s="16"/>
      <c r="N84" s="13"/>
      <c r="O84" s="23"/>
      <c r="P84" s="1" t="str">
        <f t="shared" si="30"/>
        <v>--------</v>
      </c>
      <c r="Q84" s="1" t="str">
        <f t="shared" si="31"/>
        <v/>
      </c>
      <c r="R84" s="1" t="str">
        <f t="shared" si="32"/>
        <v/>
      </c>
      <c r="S84" s="1" t="str">
        <f t="shared" si="33"/>
        <v/>
      </c>
      <c r="U84" s="50"/>
      <c r="V84" s="50" t="str">
        <f t="shared" si="20"/>
        <v/>
      </c>
      <c r="W84" s="50" t="str">
        <f t="shared" si="21"/>
        <v/>
      </c>
      <c r="X84" t="str">
        <f t="shared" si="22"/>
        <v/>
      </c>
      <c r="Y84" t="str">
        <f t="shared" si="23"/>
        <v/>
      </c>
      <c r="Z84" t="str">
        <f t="shared" si="24"/>
        <v/>
      </c>
      <c r="AA84"/>
      <c r="AB84" t="str">
        <f t="shared" si="25"/>
        <v/>
      </c>
      <c r="AC84" t="str">
        <f>IF(I84="","",TEXT(VLOOKUP(I84,データ!$R$3:$T$20,3,TRUE),"@"))</f>
        <v/>
      </c>
      <c r="AD84"/>
      <c r="AE84">
        <f>①大会申込書!$N$5</f>
        <v>0</v>
      </c>
      <c r="AF84"/>
      <c r="AG84"/>
      <c r="AH84"/>
      <c r="AI84"/>
      <c r="AJ84"/>
      <c r="AK84" t="str">
        <f t="shared" si="26"/>
        <v/>
      </c>
      <c r="AL84" t="str">
        <f>IF(J84="","",TEXT(VLOOKUP(J84,データ!$M$3:$N$32,2,FALSE),"@"))</f>
        <v/>
      </c>
      <c r="AM84" t="str">
        <f t="shared" si="27"/>
        <v/>
      </c>
      <c r="AN84" t="str">
        <f>IF(L84="","",TEXT(VLOOKUP(L84,データ!$M$3:$N$32,2,FALSE),"@"))</f>
        <v/>
      </c>
      <c r="AO84" t="str">
        <f t="shared" si="28"/>
        <v/>
      </c>
      <c r="AP84" t="str">
        <f>IF(N84="","",TEXT(VLOOKUP(N84,データ!$M$3:$N$32,2,FALSE),"@"))</f>
        <v/>
      </c>
      <c r="AQ84" t="str">
        <f t="shared" si="29"/>
        <v/>
      </c>
      <c r="AR84"/>
      <c r="AS84"/>
      <c r="AT84"/>
      <c r="AU84"/>
      <c r="AV84"/>
      <c r="AW84"/>
      <c r="AX84"/>
      <c r="AY84"/>
      <c r="AZ84"/>
      <c r="BA84"/>
      <c r="BB84"/>
      <c r="BC84"/>
      <c r="BD84"/>
      <c r="BE84"/>
    </row>
    <row r="85" spans="1:57" ht="15" customHeight="1">
      <c r="A85" s="13">
        <v>78</v>
      </c>
      <c r="B85" s="15"/>
      <c r="C85" s="15"/>
      <c r="D85" s="15"/>
      <c r="E85" s="15"/>
      <c r="F85" s="15"/>
      <c r="G85" s="15"/>
      <c r="H85" s="22"/>
      <c r="I85" s="17" t="str">
        <f t="shared" si="19"/>
        <v/>
      </c>
      <c r="J85" s="15"/>
      <c r="K85" s="16"/>
      <c r="L85" s="15"/>
      <c r="M85" s="16"/>
      <c r="N85" s="13"/>
      <c r="O85" s="23"/>
      <c r="P85" s="1" t="str">
        <f t="shared" si="30"/>
        <v>--------</v>
      </c>
      <c r="Q85" s="1" t="str">
        <f t="shared" si="31"/>
        <v/>
      </c>
      <c r="R85" s="1" t="str">
        <f t="shared" si="32"/>
        <v/>
      </c>
      <c r="S85" s="1" t="str">
        <f t="shared" si="33"/>
        <v/>
      </c>
      <c r="U85" s="50"/>
      <c r="V85" s="50" t="str">
        <f t="shared" si="20"/>
        <v/>
      </c>
      <c r="W85" s="50" t="str">
        <f t="shared" si="21"/>
        <v/>
      </c>
      <c r="X85" t="str">
        <f t="shared" si="22"/>
        <v/>
      </c>
      <c r="Y85" t="str">
        <f t="shared" si="23"/>
        <v/>
      </c>
      <c r="Z85" t="str">
        <f t="shared" si="24"/>
        <v/>
      </c>
      <c r="AA85"/>
      <c r="AB85" t="str">
        <f t="shared" si="25"/>
        <v/>
      </c>
      <c r="AC85" t="str">
        <f>IF(I85="","",TEXT(VLOOKUP(I85,データ!$R$3:$T$20,3,TRUE),"@"))</f>
        <v/>
      </c>
      <c r="AD85"/>
      <c r="AE85">
        <f>①大会申込書!$N$5</f>
        <v>0</v>
      </c>
      <c r="AF85"/>
      <c r="AG85"/>
      <c r="AH85"/>
      <c r="AI85"/>
      <c r="AJ85"/>
      <c r="AK85" t="str">
        <f t="shared" si="26"/>
        <v/>
      </c>
      <c r="AL85" t="str">
        <f>IF(J85="","",TEXT(VLOOKUP(J85,データ!$M$3:$N$32,2,FALSE),"@"))</f>
        <v/>
      </c>
      <c r="AM85" t="str">
        <f t="shared" si="27"/>
        <v/>
      </c>
      <c r="AN85" t="str">
        <f>IF(L85="","",TEXT(VLOOKUP(L85,データ!$M$3:$N$32,2,FALSE),"@"))</f>
        <v/>
      </c>
      <c r="AO85" t="str">
        <f t="shared" si="28"/>
        <v/>
      </c>
      <c r="AP85" t="str">
        <f>IF(N85="","",TEXT(VLOOKUP(N85,データ!$M$3:$N$32,2,FALSE),"@"))</f>
        <v/>
      </c>
      <c r="AQ85" t="str">
        <f t="shared" si="29"/>
        <v/>
      </c>
      <c r="AR85"/>
      <c r="AS85"/>
      <c r="AT85"/>
      <c r="AU85"/>
      <c r="AV85"/>
      <c r="AW85"/>
      <c r="AX85"/>
      <c r="AY85"/>
      <c r="AZ85"/>
      <c r="BA85"/>
      <c r="BB85"/>
      <c r="BC85"/>
      <c r="BD85"/>
      <c r="BE85"/>
    </row>
    <row r="86" spans="1:57" ht="15" customHeight="1">
      <c r="A86" s="13">
        <v>79</v>
      </c>
      <c r="B86" s="15"/>
      <c r="C86" s="15"/>
      <c r="D86" s="15"/>
      <c r="E86" s="15"/>
      <c r="F86" s="15"/>
      <c r="G86" s="15"/>
      <c r="H86" s="22"/>
      <c r="I86" s="17" t="str">
        <f t="shared" si="19"/>
        <v/>
      </c>
      <c r="J86" s="15"/>
      <c r="K86" s="16"/>
      <c r="L86" s="15"/>
      <c r="M86" s="16"/>
      <c r="N86" s="13"/>
      <c r="O86" s="23"/>
      <c r="P86" s="1" t="str">
        <f t="shared" si="30"/>
        <v>--------</v>
      </c>
      <c r="Q86" s="1" t="str">
        <f t="shared" si="31"/>
        <v/>
      </c>
      <c r="R86" s="1" t="str">
        <f t="shared" si="32"/>
        <v/>
      </c>
      <c r="S86" s="1" t="str">
        <f t="shared" si="33"/>
        <v/>
      </c>
      <c r="U86" s="50"/>
      <c r="V86" s="50" t="str">
        <f t="shared" si="20"/>
        <v/>
      </c>
      <c r="W86" s="50" t="str">
        <f t="shared" si="21"/>
        <v/>
      </c>
      <c r="X86" t="str">
        <f t="shared" si="22"/>
        <v/>
      </c>
      <c r="Y86" t="str">
        <f t="shared" si="23"/>
        <v/>
      </c>
      <c r="Z86" t="str">
        <f t="shared" si="24"/>
        <v/>
      </c>
      <c r="AA86"/>
      <c r="AB86" t="str">
        <f t="shared" si="25"/>
        <v/>
      </c>
      <c r="AC86" t="str">
        <f>IF(I86="","",TEXT(VLOOKUP(I86,データ!$R$3:$T$20,3,TRUE),"@"))</f>
        <v/>
      </c>
      <c r="AD86"/>
      <c r="AE86">
        <f>①大会申込書!$N$5</f>
        <v>0</v>
      </c>
      <c r="AF86"/>
      <c r="AG86"/>
      <c r="AH86"/>
      <c r="AI86"/>
      <c r="AJ86"/>
      <c r="AK86" t="str">
        <f t="shared" si="26"/>
        <v/>
      </c>
      <c r="AL86" t="str">
        <f>IF(J86="","",TEXT(VLOOKUP(J86,データ!$M$3:$N$32,2,FALSE),"@"))</f>
        <v/>
      </c>
      <c r="AM86" t="str">
        <f t="shared" si="27"/>
        <v/>
      </c>
      <c r="AN86" t="str">
        <f>IF(L86="","",TEXT(VLOOKUP(L86,データ!$M$3:$N$32,2,FALSE),"@"))</f>
        <v/>
      </c>
      <c r="AO86" t="str">
        <f t="shared" si="28"/>
        <v/>
      </c>
      <c r="AP86" t="str">
        <f>IF(N86="","",TEXT(VLOOKUP(N86,データ!$M$3:$N$32,2,FALSE),"@"))</f>
        <v/>
      </c>
      <c r="AQ86" t="str">
        <f t="shared" si="29"/>
        <v/>
      </c>
      <c r="AR86"/>
      <c r="AS86"/>
      <c r="AT86"/>
      <c r="AU86"/>
      <c r="AV86"/>
      <c r="AW86"/>
      <c r="AX86"/>
      <c r="AY86"/>
      <c r="AZ86"/>
      <c r="BA86"/>
      <c r="BB86"/>
      <c r="BC86"/>
      <c r="BD86"/>
      <c r="BE86"/>
    </row>
    <row r="87" spans="1:57" ht="15" customHeight="1">
      <c r="A87" s="13">
        <v>80</v>
      </c>
      <c r="B87" s="15"/>
      <c r="C87" s="15"/>
      <c r="D87" s="15"/>
      <c r="E87" s="15"/>
      <c r="F87" s="15"/>
      <c r="G87" s="15"/>
      <c r="H87" s="22"/>
      <c r="I87" s="17" t="str">
        <f t="shared" si="19"/>
        <v/>
      </c>
      <c r="J87" s="15"/>
      <c r="K87" s="16"/>
      <c r="L87" s="15"/>
      <c r="M87" s="16"/>
      <c r="N87" s="13"/>
      <c r="O87" s="23"/>
      <c r="P87" s="1" t="str">
        <f t="shared" si="30"/>
        <v>--------</v>
      </c>
      <c r="Q87" s="1" t="str">
        <f t="shared" si="31"/>
        <v/>
      </c>
      <c r="R87" s="1" t="str">
        <f t="shared" si="32"/>
        <v/>
      </c>
      <c r="S87" s="1" t="str">
        <f t="shared" si="33"/>
        <v/>
      </c>
      <c r="U87" s="50"/>
      <c r="V87" s="50" t="str">
        <f t="shared" si="20"/>
        <v/>
      </c>
      <c r="W87" s="50" t="str">
        <f t="shared" si="21"/>
        <v/>
      </c>
      <c r="X87" t="str">
        <f t="shared" si="22"/>
        <v/>
      </c>
      <c r="Y87" t="str">
        <f t="shared" si="23"/>
        <v/>
      </c>
      <c r="Z87" t="str">
        <f t="shared" si="24"/>
        <v/>
      </c>
      <c r="AA87"/>
      <c r="AB87" t="str">
        <f t="shared" si="25"/>
        <v/>
      </c>
      <c r="AC87" t="str">
        <f>IF(I87="","",TEXT(VLOOKUP(I87,データ!$R$3:$T$20,3,TRUE),"@"))</f>
        <v/>
      </c>
      <c r="AD87"/>
      <c r="AE87">
        <f>①大会申込書!$N$5</f>
        <v>0</v>
      </c>
      <c r="AF87"/>
      <c r="AG87"/>
      <c r="AH87"/>
      <c r="AI87"/>
      <c r="AJ87"/>
      <c r="AK87" t="str">
        <f t="shared" si="26"/>
        <v/>
      </c>
      <c r="AL87" t="str">
        <f>IF(J87="","",TEXT(VLOOKUP(J87,データ!$M$3:$N$32,2,FALSE),"@"))</f>
        <v/>
      </c>
      <c r="AM87" t="str">
        <f t="shared" si="27"/>
        <v/>
      </c>
      <c r="AN87" t="str">
        <f>IF(L87="","",TEXT(VLOOKUP(L87,データ!$M$3:$N$32,2,FALSE),"@"))</f>
        <v/>
      </c>
      <c r="AO87" t="str">
        <f t="shared" si="28"/>
        <v/>
      </c>
      <c r="AP87" t="str">
        <f>IF(N87="","",TEXT(VLOOKUP(N87,データ!$M$3:$N$32,2,FALSE),"@"))</f>
        <v/>
      </c>
      <c r="AQ87" t="str">
        <f t="shared" si="29"/>
        <v/>
      </c>
      <c r="AR87"/>
      <c r="AS87"/>
      <c r="AT87"/>
      <c r="AU87"/>
      <c r="AV87"/>
      <c r="AW87"/>
      <c r="AX87"/>
      <c r="AY87"/>
      <c r="AZ87"/>
      <c r="BA87"/>
      <c r="BB87"/>
      <c r="BC87"/>
      <c r="BD87"/>
      <c r="BE87"/>
    </row>
    <row r="88" spans="1:57" ht="15" customHeight="1">
      <c r="A88" s="13">
        <v>81</v>
      </c>
      <c r="B88" s="15"/>
      <c r="C88" s="15"/>
      <c r="D88" s="15"/>
      <c r="E88" s="15"/>
      <c r="F88" s="15"/>
      <c r="G88" s="15"/>
      <c r="H88" s="22"/>
      <c r="I88" s="17" t="str">
        <f t="shared" si="19"/>
        <v/>
      </c>
      <c r="J88" s="15"/>
      <c r="K88" s="16"/>
      <c r="L88" s="15"/>
      <c r="M88" s="16"/>
      <c r="N88" s="13"/>
      <c r="O88" s="23"/>
      <c r="P88" s="1" t="str">
        <f t="shared" si="30"/>
        <v>--------</v>
      </c>
      <c r="Q88" s="1" t="str">
        <f t="shared" si="31"/>
        <v/>
      </c>
      <c r="R88" s="1" t="str">
        <f t="shared" si="32"/>
        <v/>
      </c>
      <c r="S88" s="1" t="str">
        <f t="shared" si="33"/>
        <v/>
      </c>
      <c r="U88" s="50"/>
      <c r="V88" s="50" t="str">
        <f t="shared" si="20"/>
        <v/>
      </c>
      <c r="W88" s="50" t="str">
        <f t="shared" si="21"/>
        <v/>
      </c>
      <c r="X88" t="str">
        <f t="shared" si="22"/>
        <v/>
      </c>
      <c r="Y88" t="str">
        <f t="shared" si="23"/>
        <v/>
      </c>
      <c r="Z88" t="str">
        <f t="shared" si="24"/>
        <v/>
      </c>
      <c r="AA88"/>
      <c r="AB88" t="str">
        <f t="shared" si="25"/>
        <v/>
      </c>
      <c r="AC88" t="str">
        <f>IF(I88="","",TEXT(VLOOKUP(I88,データ!$R$3:$T$20,3,TRUE),"@"))</f>
        <v/>
      </c>
      <c r="AD88"/>
      <c r="AE88">
        <f>①大会申込書!$N$5</f>
        <v>0</v>
      </c>
      <c r="AF88"/>
      <c r="AG88"/>
      <c r="AH88"/>
      <c r="AI88"/>
      <c r="AJ88"/>
      <c r="AK88" t="str">
        <f t="shared" si="26"/>
        <v/>
      </c>
      <c r="AL88" t="str">
        <f>IF(J88="","",TEXT(VLOOKUP(J88,データ!$M$3:$N$32,2,FALSE),"@"))</f>
        <v/>
      </c>
      <c r="AM88" t="str">
        <f t="shared" si="27"/>
        <v/>
      </c>
      <c r="AN88" t="str">
        <f>IF(L88="","",TEXT(VLOOKUP(L88,データ!$M$3:$N$32,2,FALSE),"@"))</f>
        <v/>
      </c>
      <c r="AO88" t="str">
        <f t="shared" si="28"/>
        <v/>
      </c>
      <c r="AP88" t="str">
        <f>IF(N88="","",TEXT(VLOOKUP(N88,データ!$M$3:$N$32,2,FALSE),"@"))</f>
        <v/>
      </c>
      <c r="AQ88" t="str">
        <f t="shared" si="29"/>
        <v/>
      </c>
      <c r="AR88"/>
      <c r="AS88"/>
      <c r="AT88"/>
      <c r="AU88"/>
      <c r="AV88"/>
      <c r="AW88"/>
      <c r="AX88"/>
      <c r="AY88"/>
      <c r="AZ88"/>
      <c r="BA88"/>
      <c r="BB88"/>
      <c r="BC88"/>
      <c r="BD88"/>
      <c r="BE88"/>
    </row>
    <row r="89" spans="1:57" ht="15" customHeight="1">
      <c r="A89" s="13">
        <v>82</v>
      </c>
      <c r="B89" s="15"/>
      <c r="C89" s="15"/>
      <c r="D89" s="15"/>
      <c r="E89" s="15"/>
      <c r="F89" s="15"/>
      <c r="G89" s="15"/>
      <c r="H89" s="22"/>
      <c r="I89" s="17" t="str">
        <f t="shared" si="19"/>
        <v/>
      </c>
      <c r="J89" s="15"/>
      <c r="K89" s="16"/>
      <c r="L89" s="15"/>
      <c r="M89" s="16"/>
      <c r="N89" s="13"/>
      <c r="O89" s="23"/>
      <c r="P89" s="1" t="str">
        <f t="shared" si="30"/>
        <v>--------</v>
      </c>
      <c r="Q89" s="1" t="str">
        <f t="shared" si="31"/>
        <v/>
      </c>
      <c r="R89" s="1" t="str">
        <f t="shared" si="32"/>
        <v/>
      </c>
      <c r="S89" s="1" t="str">
        <f t="shared" si="33"/>
        <v/>
      </c>
      <c r="U89" s="50"/>
      <c r="V89" s="50" t="str">
        <f t="shared" si="20"/>
        <v/>
      </c>
      <c r="W89" s="50" t="str">
        <f t="shared" si="21"/>
        <v/>
      </c>
      <c r="X89" t="str">
        <f t="shared" si="22"/>
        <v/>
      </c>
      <c r="Y89" t="str">
        <f t="shared" si="23"/>
        <v/>
      </c>
      <c r="Z89" t="str">
        <f t="shared" si="24"/>
        <v/>
      </c>
      <c r="AA89"/>
      <c r="AB89" t="str">
        <f t="shared" si="25"/>
        <v/>
      </c>
      <c r="AC89" t="str">
        <f>IF(I89="","",TEXT(VLOOKUP(I89,データ!$R$3:$T$20,3,TRUE),"@"))</f>
        <v/>
      </c>
      <c r="AD89"/>
      <c r="AE89">
        <f>①大会申込書!$N$5</f>
        <v>0</v>
      </c>
      <c r="AF89"/>
      <c r="AG89"/>
      <c r="AH89"/>
      <c r="AI89"/>
      <c r="AJ89"/>
      <c r="AK89" t="str">
        <f t="shared" si="26"/>
        <v/>
      </c>
      <c r="AL89" t="str">
        <f>IF(J89="","",TEXT(VLOOKUP(J89,データ!$M$3:$N$32,2,FALSE),"@"))</f>
        <v/>
      </c>
      <c r="AM89" t="str">
        <f t="shared" si="27"/>
        <v/>
      </c>
      <c r="AN89" t="str">
        <f>IF(L89="","",TEXT(VLOOKUP(L89,データ!$M$3:$N$32,2,FALSE),"@"))</f>
        <v/>
      </c>
      <c r="AO89" t="str">
        <f t="shared" si="28"/>
        <v/>
      </c>
      <c r="AP89" t="str">
        <f>IF(N89="","",TEXT(VLOOKUP(N89,データ!$M$3:$N$32,2,FALSE),"@"))</f>
        <v/>
      </c>
      <c r="AQ89" t="str">
        <f t="shared" si="29"/>
        <v/>
      </c>
      <c r="AR89"/>
      <c r="AS89"/>
      <c r="AT89"/>
      <c r="AU89"/>
      <c r="AV89"/>
      <c r="AW89"/>
      <c r="AX89"/>
      <c r="AY89"/>
      <c r="AZ89"/>
      <c r="BA89"/>
      <c r="BB89"/>
      <c r="BC89"/>
      <c r="BD89"/>
      <c r="BE89"/>
    </row>
    <row r="90" spans="1:57" ht="15" customHeight="1">
      <c r="A90" s="13">
        <v>83</v>
      </c>
      <c r="B90" s="15"/>
      <c r="C90" s="15"/>
      <c r="D90" s="15"/>
      <c r="E90" s="15"/>
      <c r="F90" s="15"/>
      <c r="G90" s="15"/>
      <c r="H90" s="22"/>
      <c r="I90" s="17" t="str">
        <f t="shared" si="19"/>
        <v/>
      </c>
      <c r="J90" s="15"/>
      <c r="K90" s="16"/>
      <c r="L90" s="15"/>
      <c r="M90" s="16"/>
      <c r="N90" s="13"/>
      <c r="O90" s="23"/>
      <c r="P90" s="1" t="str">
        <f t="shared" si="30"/>
        <v>--------</v>
      </c>
      <c r="Q90" s="1" t="str">
        <f t="shared" si="31"/>
        <v/>
      </c>
      <c r="R90" s="1" t="str">
        <f t="shared" si="32"/>
        <v/>
      </c>
      <c r="S90" s="1" t="str">
        <f t="shared" si="33"/>
        <v/>
      </c>
      <c r="U90" s="50"/>
      <c r="V90" s="50" t="str">
        <f t="shared" si="20"/>
        <v/>
      </c>
      <c r="W90" s="50" t="str">
        <f t="shared" si="21"/>
        <v/>
      </c>
      <c r="X90" t="str">
        <f t="shared" si="22"/>
        <v/>
      </c>
      <c r="Y90" t="str">
        <f t="shared" si="23"/>
        <v/>
      </c>
      <c r="Z90" t="str">
        <f t="shared" si="24"/>
        <v/>
      </c>
      <c r="AA90"/>
      <c r="AB90" t="str">
        <f t="shared" si="25"/>
        <v/>
      </c>
      <c r="AC90" t="str">
        <f>IF(I90="","",TEXT(VLOOKUP(I90,データ!$R$3:$T$20,3,TRUE),"@"))</f>
        <v/>
      </c>
      <c r="AD90"/>
      <c r="AE90">
        <f>①大会申込書!$N$5</f>
        <v>0</v>
      </c>
      <c r="AF90"/>
      <c r="AG90"/>
      <c r="AH90"/>
      <c r="AI90"/>
      <c r="AJ90"/>
      <c r="AK90" t="str">
        <f t="shared" si="26"/>
        <v/>
      </c>
      <c r="AL90" t="str">
        <f>IF(J90="","",TEXT(VLOOKUP(J90,データ!$M$3:$N$32,2,FALSE),"@"))</f>
        <v/>
      </c>
      <c r="AM90" t="str">
        <f t="shared" si="27"/>
        <v/>
      </c>
      <c r="AN90" t="str">
        <f>IF(L90="","",TEXT(VLOOKUP(L90,データ!$M$3:$N$32,2,FALSE),"@"))</f>
        <v/>
      </c>
      <c r="AO90" t="str">
        <f t="shared" si="28"/>
        <v/>
      </c>
      <c r="AP90" t="str">
        <f>IF(N90="","",TEXT(VLOOKUP(N90,データ!$M$3:$N$32,2,FALSE),"@"))</f>
        <v/>
      </c>
      <c r="AQ90" t="str">
        <f t="shared" si="29"/>
        <v/>
      </c>
      <c r="AR90"/>
      <c r="AS90"/>
      <c r="AT90"/>
      <c r="AU90"/>
      <c r="AV90"/>
      <c r="AW90"/>
      <c r="AX90"/>
      <c r="AY90"/>
      <c r="AZ90"/>
      <c r="BA90"/>
      <c r="BB90"/>
      <c r="BC90"/>
      <c r="BD90"/>
      <c r="BE90"/>
    </row>
    <row r="91" spans="1:57" ht="15" customHeight="1">
      <c r="A91" s="13">
        <v>84</v>
      </c>
      <c r="B91" s="15"/>
      <c r="C91" s="15"/>
      <c r="D91" s="15"/>
      <c r="E91" s="15"/>
      <c r="F91" s="15"/>
      <c r="G91" s="15"/>
      <c r="H91" s="22"/>
      <c r="I91" s="17" t="str">
        <f t="shared" si="19"/>
        <v/>
      </c>
      <c r="J91" s="15"/>
      <c r="K91" s="16"/>
      <c r="L91" s="15"/>
      <c r="M91" s="16"/>
      <c r="N91" s="13"/>
      <c r="O91" s="23"/>
      <c r="P91" s="1" t="str">
        <f t="shared" si="30"/>
        <v>--------</v>
      </c>
      <c r="Q91" s="1" t="str">
        <f t="shared" si="31"/>
        <v/>
      </c>
      <c r="R91" s="1" t="str">
        <f t="shared" si="32"/>
        <v/>
      </c>
      <c r="S91" s="1" t="str">
        <f t="shared" si="33"/>
        <v/>
      </c>
      <c r="U91" s="50"/>
      <c r="V91" s="50" t="str">
        <f t="shared" si="20"/>
        <v/>
      </c>
      <c r="W91" s="50" t="str">
        <f t="shared" si="21"/>
        <v/>
      </c>
      <c r="X91" t="str">
        <f t="shared" si="22"/>
        <v/>
      </c>
      <c r="Y91" t="str">
        <f t="shared" si="23"/>
        <v/>
      </c>
      <c r="Z91" t="str">
        <f t="shared" si="24"/>
        <v/>
      </c>
      <c r="AA91"/>
      <c r="AB91" t="str">
        <f t="shared" si="25"/>
        <v/>
      </c>
      <c r="AC91" t="str">
        <f>IF(I91="","",TEXT(VLOOKUP(I91,データ!$R$3:$T$20,3,TRUE),"@"))</f>
        <v/>
      </c>
      <c r="AD91"/>
      <c r="AE91">
        <f>①大会申込書!$N$5</f>
        <v>0</v>
      </c>
      <c r="AF91"/>
      <c r="AG91"/>
      <c r="AH91"/>
      <c r="AI91"/>
      <c r="AJ91"/>
      <c r="AK91" t="str">
        <f t="shared" si="26"/>
        <v/>
      </c>
      <c r="AL91" t="str">
        <f>IF(J91="","",TEXT(VLOOKUP(J91,データ!$M$3:$N$32,2,FALSE),"@"))</f>
        <v/>
      </c>
      <c r="AM91" t="str">
        <f t="shared" si="27"/>
        <v/>
      </c>
      <c r="AN91" t="str">
        <f>IF(L91="","",TEXT(VLOOKUP(L91,データ!$M$3:$N$32,2,FALSE),"@"))</f>
        <v/>
      </c>
      <c r="AO91" t="str">
        <f t="shared" si="28"/>
        <v/>
      </c>
      <c r="AP91" t="str">
        <f>IF(N91="","",TEXT(VLOOKUP(N91,データ!$M$3:$N$32,2,FALSE),"@"))</f>
        <v/>
      </c>
      <c r="AQ91" t="str">
        <f t="shared" si="29"/>
        <v/>
      </c>
      <c r="AR91"/>
      <c r="AS91"/>
      <c r="AT91"/>
      <c r="AU91"/>
      <c r="AV91"/>
      <c r="AW91"/>
      <c r="AX91"/>
      <c r="AY91"/>
      <c r="AZ91"/>
      <c r="BA91"/>
      <c r="BB91"/>
      <c r="BC91"/>
      <c r="BD91"/>
      <c r="BE91"/>
    </row>
    <row r="92" spans="1:57" ht="15" customHeight="1">
      <c r="A92" s="13">
        <v>85</v>
      </c>
      <c r="B92" s="15"/>
      <c r="C92" s="15"/>
      <c r="D92" s="15"/>
      <c r="E92" s="15"/>
      <c r="F92" s="15"/>
      <c r="G92" s="15"/>
      <c r="H92" s="22"/>
      <c r="I92" s="17" t="str">
        <f t="shared" si="19"/>
        <v/>
      </c>
      <c r="J92" s="15"/>
      <c r="K92" s="16"/>
      <c r="L92" s="15"/>
      <c r="M92" s="16"/>
      <c r="N92" s="13"/>
      <c r="O92" s="23"/>
      <c r="P92" s="1" t="str">
        <f t="shared" si="30"/>
        <v>--------</v>
      </c>
      <c r="Q92" s="1" t="str">
        <f t="shared" si="31"/>
        <v/>
      </c>
      <c r="R92" s="1" t="str">
        <f t="shared" si="32"/>
        <v/>
      </c>
      <c r="S92" s="1" t="str">
        <f t="shared" si="33"/>
        <v/>
      </c>
      <c r="U92" s="50"/>
      <c r="V92" s="50" t="str">
        <f t="shared" si="20"/>
        <v/>
      </c>
      <c r="W92" s="50" t="str">
        <f t="shared" si="21"/>
        <v/>
      </c>
      <c r="X92" t="str">
        <f t="shared" si="22"/>
        <v/>
      </c>
      <c r="Y92" t="str">
        <f t="shared" si="23"/>
        <v/>
      </c>
      <c r="Z92" t="str">
        <f t="shared" si="24"/>
        <v/>
      </c>
      <c r="AA92"/>
      <c r="AB92" t="str">
        <f t="shared" si="25"/>
        <v/>
      </c>
      <c r="AC92" t="str">
        <f>IF(I92="","",TEXT(VLOOKUP(I92,データ!$R$3:$T$20,3,TRUE),"@"))</f>
        <v/>
      </c>
      <c r="AD92"/>
      <c r="AE92">
        <f>①大会申込書!$N$5</f>
        <v>0</v>
      </c>
      <c r="AF92"/>
      <c r="AG92"/>
      <c r="AH92"/>
      <c r="AI92"/>
      <c r="AJ92"/>
      <c r="AK92" t="str">
        <f t="shared" si="26"/>
        <v/>
      </c>
      <c r="AL92" t="str">
        <f>IF(J92="","",TEXT(VLOOKUP(J92,データ!$M$3:$N$32,2,FALSE),"@"))</f>
        <v/>
      </c>
      <c r="AM92" t="str">
        <f t="shared" si="27"/>
        <v/>
      </c>
      <c r="AN92" t="str">
        <f>IF(L92="","",TEXT(VLOOKUP(L92,データ!$M$3:$N$32,2,FALSE),"@"))</f>
        <v/>
      </c>
      <c r="AO92" t="str">
        <f t="shared" si="28"/>
        <v/>
      </c>
      <c r="AP92" t="str">
        <f>IF(N92="","",TEXT(VLOOKUP(N92,データ!$M$3:$N$32,2,FALSE),"@"))</f>
        <v/>
      </c>
      <c r="AQ92" t="str">
        <f t="shared" si="29"/>
        <v/>
      </c>
      <c r="AR92"/>
      <c r="AS92"/>
      <c r="AT92"/>
      <c r="AU92"/>
      <c r="AV92"/>
      <c r="AW92"/>
      <c r="AX92"/>
      <c r="AY92"/>
      <c r="AZ92"/>
      <c r="BA92"/>
      <c r="BB92"/>
      <c r="BC92"/>
      <c r="BD92"/>
      <c r="BE92"/>
    </row>
    <row r="93" spans="1:57" ht="15" customHeight="1">
      <c r="A93" s="13">
        <v>86</v>
      </c>
      <c r="B93" s="15"/>
      <c r="C93" s="15"/>
      <c r="D93" s="15"/>
      <c r="E93" s="15"/>
      <c r="F93" s="15"/>
      <c r="G93" s="15"/>
      <c r="H93" s="22"/>
      <c r="I93" s="17" t="str">
        <f t="shared" si="19"/>
        <v/>
      </c>
      <c r="J93" s="15"/>
      <c r="K93" s="16"/>
      <c r="L93" s="15"/>
      <c r="M93" s="16"/>
      <c r="N93" s="13"/>
      <c r="O93" s="23"/>
      <c r="P93" s="1" t="str">
        <f t="shared" si="30"/>
        <v>--------</v>
      </c>
      <c r="Q93" s="1" t="str">
        <f t="shared" si="31"/>
        <v/>
      </c>
      <c r="R93" s="1" t="str">
        <f t="shared" si="32"/>
        <v/>
      </c>
      <c r="S93" s="1" t="str">
        <f t="shared" si="33"/>
        <v/>
      </c>
      <c r="U93" s="50"/>
      <c r="V93" s="50" t="str">
        <f t="shared" si="20"/>
        <v/>
      </c>
      <c r="W93" s="50" t="str">
        <f t="shared" si="21"/>
        <v/>
      </c>
      <c r="X93" t="str">
        <f t="shared" si="22"/>
        <v/>
      </c>
      <c r="Y93" t="str">
        <f t="shared" si="23"/>
        <v/>
      </c>
      <c r="Z93" t="str">
        <f t="shared" si="24"/>
        <v/>
      </c>
      <c r="AA93"/>
      <c r="AB93" t="str">
        <f t="shared" si="25"/>
        <v/>
      </c>
      <c r="AC93" t="str">
        <f>IF(I93="","",TEXT(VLOOKUP(I93,データ!$R$3:$T$20,3,TRUE),"@"))</f>
        <v/>
      </c>
      <c r="AD93"/>
      <c r="AE93">
        <f>①大会申込書!$N$5</f>
        <v>0</v>
      </c>
      <c r="AF93"/>
      <c r="AG93"/>
      <c r="AH93"/>
      <c r="AI93"/>
      <c r="AJ93"/>
      <c r="AK93" t="str">
        <f t="shared" si="26"/>
        <v/>
      </c>
      <c r="AL93" t="str">
        <f>IF(J93="","",TEXT(VLOOKUP(J93,データ!$M$3:$N$32,2,FALSE),"@"))</f>
        <v/>
      </c>
      <c r="AM93" t="str">
        <f t="shared" si="27"/>
        <v/>
      </c>
      <c r="AN93" t="str">
        <f>IF(L93="","",TEXT(VLOOKUP(L93,データ!$M$3:$N$32,2,FALSE),"@"))</f>
        <v/>
      </c>
      <c r="AO93" t="str">
        <f t="shared" si="28"/>
        <v/>
      </c>
      <c r="AP93" t="str">
        <f>IF(N93="","",TEXT(VLOOKUP(N93,データ!$M$3:$N$32,2,FALSE),"@"))</f>
        <v/>
      </c>
      <c r="AQ93" t="str">
        <f t="shared" si="29"/>
        <v/>
      </c>
      <c r="AR93"/>
      <c r="AS93"/>
      <c r="AT93"/>
      <c r="AU93"/>
      <c r="AV93"/>
      <c r="AW93"/>
      <c r="AX93"/>
      <c r="AY93"/>
      <c r="AZ93"/>
      <c r="BA93"/>
      <c r="BB93"/>
      <c r="BC93"/>
      <c r="BD93"/>
      <c r="BE93"/>
    </row>
    <row r="94" spans="1:57" ht="15" customHeight="1">
      <c r="A94" s="13">
        <v>87</v>
      </c>
      <c r="B94" s="15"/>
      <c r="C94" s="15"/>
      <c r="D94" s="15"/>
      <c r="E94" s="15"/>
      <c r="F94" s="15"/>
      <c r="G94" s="15"/>
      <c r="H94" s="22"/>
      <c r="I94" s="17" t="str">
        <f t="shared" si="19"/>
        <v/>
      </c>
      <c r="J94" s="15"/>
      <c r="K94" s="16"/>
      <c r="L94" s="15"/>
      <c r="M94" s="16"/>
      <c r="N94" s="13"/>
      <c r="O94" s="23"/>
      <c r="P94" s="1" t="str">
        <f t="shared" si="30"/>
        <v>--------</v>
      </c>
      <c r="Q94" s="1" t="str">
        <f t="shared" si="31"/>
        <v/>
      </c>
      <c r="R94" s="1" t="str">
        <f t="shared" si="32"/>
        <v/>
      </c>
      <c r="S94" s="1" t="str">
        <f t="shared" si="33"/>
        <v/>
      </c>
      <c r="U94" s="50"/>
      <c r="V94" s="50" t="str">
        <f t="shared" si="20"/>
        <v/>
      </c>
      <c r="W94" s="50" t="str">
        <f t="shared" si="21"/>
        <v/>
      </c>
      <c r="X94" t="str">
        <f t="shared" si="22"/>
        <v/>
      </c>
      <c r="Y94" t="str">
        <f t="shared" si="23"/>
        <v/>
      </c>
      <c r="Z94" t="str">
        <f t="shared" si="24"/>
        <v/>
      </c>
      <c r="AA94"/>
      <c r="AB94" t="str">
        <f t="shared" si="25"/>
        <v/>
      </c>
      <c r="AC94" t="str">
        <f>IF(I94="","",TEXT(VLOOKUP(I94,データ!$R$3:$T$20,3,TRUE),"@"))</f>
        <v/>
      </c>
      <c r="AD94"/>
      <c r="AE94">
        <f>①大会申込書!$N$5</f>
        <v>0</v>
      </c>
      <c r="AF94"/>
      <c r="AG94"/>
      <c r="AH94"/>
      <c r="AI94"/>
      <c r="AJ94"/>
      <c r="AK94" t="str">
        <f t="shared" si="26"/>
        <v/>
      </c>
      <c r="AL94" t="str">
        <f>IF(J94="","",TEXT(VLOOKUP(J94,データ!$M$3:$N$32,2,FALSE),"@"))</f>
        <v/>
      </c>
      <c r="AM94" t="str">
        <f t="shared" si="27"/>
        <v/>
      </c>
      <c r="AN94" t="str">
        <f>IF(L94="","",TEXT(VLOOKUP(L94,データ!$M$3:$N$32,2,FALSE),"@"))</f>
        <v/>
      </c>
      <c r="AO94" t="str">
        <f t="shared" si="28"/>
        <v/>
      </c>
      <c r="AP94" t="str">
        <f>IF(N94="","",TEXT(VLOOKUP(N94,データ!$M$3:$N$32,2,FALSE),"@"))</f>
        <v/>
      </c>
      <c r="AQ94" t="str">
        <f t="shared" si="29"/>
        <v/>
      </c>
      <c r="AR94"/>
      <c r="AS94"/>
      <c r="AT94"/>
      <c r="AU94"/>
      <c r="AV94"/>
      <c r="AW94"/>
      <c r="AX94"/>
      <c r="AY94"/>
      <c r="AZ94"/>
      <c r="BA94"/>
      <c r="BB94"/>
      <c r="BC94"/>
      <c r="BD94"/>
      <c r="BE94"/>
    </row>
    <row r="95" spans="1:57" ht="15" customHeight="1">
      <c r="A95" s="13">
        <v>88</v>
      </c>
      <c r="B95" s="15"/>
      <c r="C95" s="15"/>
      <c r="D95" s="15"/>
      <c r="E95" s="15"/>
      <c r="F95" s="15"/>
      <c r="G95" s="15"/>
      <c r="H95" s="22"/>
      <c r="I95" s="17" t="str">
        <f t="shared" si="19"/>
        <v/>
      </c>
      <c r="J95" s="15"/>
      <c r="K95" s="16"/>
      <c r="L95" s="15"/>
      <c r="M95" s="16"/>
      <c r="N95" s="13"/>
      <c r="O95" s="23"/>
      <c r="P95" s="1" t="str">
        <f t="shared" si="30"/>
        <v>--------</v>
      </c>
      <c r="Q95" s="1" t="str">
        <f t="shared" si="31"/>
        <v/>
      </c>
      <c r="R95" s="1" t="str">
        <f t="shared" si="32"/>
        <v/>
      </c>
      <c r="S95" s="1" t="str">
        <f t="shared" si="33"/>
        <v/>
      </c>
      <c r="U95" s="50"/>
      <c r="V95" s="50" t="str">
        <f t="shared" si="20"/>
        <v/>
      </c>
      <c r="W95" s="50" t="str">
        <f t="shared" si="21"/>
        <v/>
      </c>
      <c r="X95" t="str">
        <f t="shared" si="22"/>
        <v/>
      </c>
      <c r="Y95" t="str">
        <f t="shared" si="23"/>
        <v/>
      </c>
      <c r="Z95" t="str">
        <f t="shared" si="24"/>
        <v/>
      </c>
      <c r="AA95"/>
      <c r="AB95" t="str">
        <f t="shared" si="25"/>
        <v/>
      </c>
      <c r="AC95" t="str">
        <f>IF(I95="","",TEXT(VLOOKUP(I95,データ!$R$3:$T$20,3,TRUE),"@"))</f>
        <v/>
      </c>
      <c r="AD95"/>
      <c r="AE95">
        <f>①大会申込書!$N$5</f>
        <v>0</v>
      </c>
      <c r="AF95"/>
      <c r="AG95"/>
      <c r="AH95"/>
      <c r="AI95"/>
      <c r="AJ95"/>
      <c r="AK95" t="str">
        <f t="shared" si="26"/>
        <v/>
      </c>
      <c r="AL95" t="str">
        <f>IF(J95="","",TEXT(VLOOKUP(J95,データ!$M$3:$N$32,2,FALSE),"@"))</f>
        <v/>
      </c>
      <c r="AM95" t="str">
        <f t="shared" si="27"/>
        <v/>
      </c>
      <c r="AN95" t="str">
        <f>IF(L95="","",TEXT(VLOOKUP(L95,データ!$M$3:$N$32,2,FALSE),"@"))</f>
        <v/>
      </c>
      <c r="AO95" t="str">
        <f t="shared" si="28"/>
        <v/>
      </c>
      <c r="AP95" t="str">
        <f>IF(N95="","",TEXT(VLOOKUP(N95,データ!$M$3:$N$32,2,FALSE),"@"))</f>
        <v/>
      </c>
      <c r="AQ95" t="str">
        <f t="shared" si="29"/>
        <v/>
      </c>
      <c r="AR95"/>
      <c r="AS95"/>
      <c r="AT95"/>
      <c r="AU95"/>
      <c r="AV95"/>
      <c r="AW95"/>
      <c r="AX95"/>
      <c r="AY95"/>
      <c r="AZ95"/>
      <c r="BA95"/>
      <c r="BB95"/>
      <c r="BC95"/>
      <c r="BD95"/>
      <c r="BE95"/>
    </row>
    <row r="96" spans="1:57" ht="15" customHeight="1">
      <c r="A96" s="13">
        <v>89</v>
      </c>
      <c r="B96" s="15"/>
      <c r="C96" s="15"/>
      <c r="D96" s="15"/>
      <c r="E96" s="15"/>
      <c r="F96" s="15"/>
      <c r="G96" s="15"/>
      <c r="H96" s="22"/>
      <c r="I96" s="17" t="str">
        <f t="shared" si="19"/>
        <v/>
      </c>
      <c r="J96" s="15"/>
      <c r="K96" s="16"/>
      <c r="L96" s="15"/>
      <c r="M96" s="16"/>
      <c r="N96" s="13"/>
      <c r="O96" s="23"/>
      <c r="P96" s="1" t="str">
        <f t="shared" si="30"/>
        <v>--------</v>
      </c>
      <c r="Q96" s="1" t="str">
        <f t="shared" si="31"/>
        <v/>
      </c>
      <c r="R96" s="1" t="str">
        <f t="shared" si="32"/>
        <v/>
      </c>
      <c r="S96" s="1" t="str">
        <f t="shared" si="33"/>
        <v/>
      </c>
      <c r="U96" s="50"/>
      <c r="V96" s="50" t="str">
        <f t="shared" si="20"/>
        <v/>
      </c>
      <c r="W96" s="50" t="str">
        <f t="shared" si="21"/>
        <v/>
      </c>
      <c r="X96" t="str">
        <f t="shared" si="22"/>
        <v/>
      </c>
      <c r="Y96" t="str">
        <f t="shared" si="23"/>
        <v/>
      </c>
      <c r="Z96" t="str">
        <f t="shared" si="24"/>
        <v/>
      </c>
      <c r="AA96"/>
      <c r="AB96" t="str">
        <f t="shared" si="25"/>
        <v/>
      </c>
      <c r="AC96" t="str">
        <f>IF(I96="","",TEXT(VLOOKUP(I96,データ!$R$3:$T$20,3,TRUE),"@"))</f>
        <v/>
      </c>
      <c r="AD96"/>
      <c r="AE96">
        <f>①大会申込書!$N$5</f>
        <v>0</v>
      </c>
      <c r="AF96"/>
      <c r="AG96"/>
      <c r="AH96"/>
      <c r="AI96"/>
      <c r="AJ96"/>
      <c r="AK96" t="str">
        <f t="shared" si="26"/>
        <v/>
      </c>
      <c r="AL96" t="str">
        <f>IF(J96="","",TEXT(VLOOKUP(J96,データ!$M$3:$N$32,2,FALSE),"@"))</f>
        <v/>
      </c>
      <c r="AM96" t="str">
        <f t="shared" si="27"/>
        <v/>
      </c>
      <c r="AN96" t="str">
        <f>IF(L96="","",TEXT(VLOOKUP(L96,データ!$M$3:$N$32,2,FALSE),"@"))</f>
        <v/>
      </c>
      <c r="AO96" t="str">
        <f t="shared" si="28"/>
        <v/>
      </c>
      <c r="AP96" t="str">
        <f>IF(N96="","",TEXT(VLOOKUP(N96,データ!$M$3:$N$32,2,FALSE),"@"))</f>
        <v/>
      </c>
      <c r="AQ96" t="str">
        <f t="shared" si="29"/>
        <v/>
      </c>
      <c r="AR96"/>
      <c r="AS96"/>
      <c r="AT96"/>
      <c r="AU96"/>
      <c r="AV96"/>
      <c r="AW96"/>
      <c r="AX96"/>
      <c r="AY96"/>
      <c r="AZ96"/>
      <c r="BA96"/>
      <c r="BB96"/>
      <c r="BC96"/>
      <c r="BD96"/>
      <c r="BE96"/>
    </row>
    <row r="97" spans="1:57" ht="15" customHeight="1">
      <c r="A97" s="13">
        <v>90</v>
      </c>
      <c r="B97" s="15"/>
      <c r="C97" s="15"/>
      <c r="D97" s="15"/>
      <c r="E97" s="15"/>
      <c r="F97" s="15"/>
      <c r="G97" s="15"/>
      <c r="H97" s="22"/>
      <c r="I97" s="17" t="str">
        <f t="shared" si="19"/>
        <v/>
      </c>
      <c r="J97" s="15"/>
      <c r="K97" s="16"/>
      <c r="L97" s="15"/>
      <c r="M97" s="16"/>
      <c r="N97" s="13"/>
      <c r="O97" s="23"/>
      <c r="P97" s="1" t="str">
        <f t="shared" si="30"/>
        <v>--------</v>
      </c>
      <c r="Q97" s="1" t="str">
        <f t="shared" si="31"/>
        <v/>
      </c>
      <c r="R97" s="1" t="str">
        <f t="shared" si="32"/>
        <v/>
      </c>
      <c r="S97" s="1" t="str">
        <f t="shared" si="33"/>
        <v/>
      </c>
      <c r="U97" s="50"/>
      <c r="V97" s="50" t="str">
        <f t="shared" si="20"/>
        <v/>
      </c>
      <c r="W97" s="50" t="str">
        <f t="shared" si="21"/>
        <v/>
      </c>
      <c r="X97" t="str">
        <f t="shared" si="22"/>
        <v/>
      </c>
      <c r="Y97" t="str">
        <f t="shared" si="23"/>
        <v/>
      </c>
      <c r="Z97" t="str">
        <f t="shared" si="24"/>
        <v/>
      </c>
      <c r="AA97"/>
      <c r="AB97" t="str">
        <f t="shared" si="25"/>
        <v/>
      </c>
      <c r="AC97" t="str">
        <f>IF(I97="","",TEXT(VLOOKUP(I97,データ!$R$3:$T$20,3,TRUE),"@"))</f>
        <v/>
      </c>
      <c r="AD97"/>
      <c r="AE97">
        <f>①大会申込書!$N$5</f>
        <v>0</v>
      </c>
      <c r="AF97"/>
      <c r="AG97"/>
      <c r="AH97"/>
      <c r="AI97"/>
      <c r="AJ97"/>
      <c r="AK97" t="str">
        <f t="shared" si="26"/>
        <v/>
      </c>
      <c r="AL97" t="str">
        <f>IF(J97="","",TEXT(VLOOKUP(J97,データ!$M$3:$N$32,2,FALSE),"@"))</f>
        <v/>
      </c>
      <c r="AM97" t="str">
        <f t="shared" si="27"/>
        <v/>
      </c>
      <c r="AN97" t="str">
        <f>IF(L97="","",TEXT(VLOOKUP(L97,データ!$M$3:$N$32,2,FALSE),"@"))</f>
        <v/>
      </c>
      <c r="AO97" t="str">
        <f t="shared" si="28"/>
        <v/>
      </c>
      <c r="AP97" t="str">
        <f>IF(N97="","",TEXT(VLOOKUP(N97,データ!$M$3:$N$32,2,FALSE),"@"))</f>
        <v/>
      </c>
      <c r="AQ97" t="str">
        <f t="shared" si="29"/>
        <v/>
      </c>
      <c r="AR97"/>
      <c r="AS97"/>
      <c r="AT97"/>
      <c r="AU97"/>
      <c r="AV97"/>
      <c r="AW97"/>
      <c r="AX97"/>
      <c r="AY97"/>
      <c r="AZ97"/>
      <c r="BA97"/>
      <c r="BB97"/>
      <c r="BC97"/>
      <c r="BD97"/>
      <c r="BE97"/>
    </row>
    <row r="98" spans="1:57" ht="15" customHeight="1">
      <c r="A98" s="13">
        <v>91</v>
      </c>
      <c r="B98" s="15"/>
      <c r="C98" s="15"/>
      <c r="D98" s="15"/>
      <c r="E98" s="15"/>
      <c r="F98" s="15"/>
      <c r="G98" s="15"/>
      <c r="H98" s="22"/>
      <c r="I98" s="17" t="str">
        <f t="shared" si="19"/>
        <v/>
      </c>
      <c r="J98" s="15"/>
      <c r="K98" s="16"/>
      <c r="L98" s="15"/>
      <c r="M98" s="16"/>
      <c r="N98" s="13"/>
      <c r="O98" s="23"/>
      <c r="P98" s="1" t="str">
        <f t="shared" si="30"/>
        <v>--------</v>
      </c>
      <c r="Q98" s="1" t="str">
        <f t="shared" si="31"/>
        <v/>
      </c>
      <c r="R98" s="1" t="str">
        <f t="shared" si="32"/>
        <v/>
      </c>
      <c r="S98" s="1" t="str">
        <f t="shared" si="33"/>
        <v/>
      </c>
      <c r="U98" s="50"/>
      <c r="V98" s="50" t="str">
        <f t="shared" si="20"/>
        <v/>
      </c>
      <c r="W98" s="50" t="str">
        <f t="shared" si="21"/>
        <v/>
      </c>
      <c r="X98" t="str">
        <f t="shared" si="22"/>
        <v/>
      </c>
      <c r="Y98" t="str">
        <f t="shared" si="23"/>
        <v/>
      </c>
      <c r="Z98" t="str">
        <f t="shared" si="24"/>
        <v/>
      </c>
      <c r="AA98"/>
      <c r="AB98" t="str">
        <f t="shared" si="25"/>
        <v/>
      </c>
      <c r="AC98" t="str">
        <f>IF(I98="","",TEXT(VLOOKUP(I98,データ!$R$3:$T$20,3,TRUE),"@"))</f>
        <v/>
      </c>
      <c r="AD98"/>
      <c r="AE98">
        <f>①大会申込書!$N$5</f>
        <v>0</v>
      </c>
      <c r="AF98"/>
      <c r="AG98"/>
      <c r="AH98"/>
      <c r="AI98"/>
      <c r="AJ98"/>
      <c r="AK98" t="str">
        <f t="shared" si="26"/>
        <v/>
      </c>
      <c r="AL98" t="str">
        <f>IF(J98="","",TEXT(VLOOKUP(J98,データ!$M$3:$N$32,2,FALSE),"@"))</f>
        <v/>
      </c>
      <c r="AM98" t="str">
        <f t="shared" si="27"/>
        <v/>
      </c>
      <c r="AN98" t="str">
        <f>IF(L98="","",TEXT(VLOOKUP(L98,データ!$M$3:$N$32,2,FALSE),"@"))</f>
        <v/>
      </c>
      <c r="AO98" t="str">
        <f t="shared" si="28"/>
        <v/>
      </c>
      <c r="AP98" t="str">
        <f>IF(N98="","",TEXT(VLOOKUP(N98,データ!$M$3:$N$32,2,FALSE),"@"))</f>
        <v/>
      </c>
      <c r="AQ98" t="str">
        <f t="shared" si="29"/>
        <v/>
      </c>
      <c r="AR98"/>
      <c r="AS98"/>
      <c r="AT98"/>
      <c r="AU98"/>
      <c r="AV98"/>
      <c r="AW98"/>
      <c r="AX98"/>
      <c r="AY98"/>
      <c r="AZ98"/>
      <c r="BA98"/>
      <c r="BB98"/>
      <c r="BC98"/>
      <c r="BD98"/>
      <c r="BE98"/>
    </row>
    <row r="99" spans="1:57" ht="15" customHeight="1">
      <c r="A99" s="13">
        <v>92</v>
      </c>
      <c r="B99" s="15"/>
      <c r="C99" s="15"/>
      <c r="D99" s="15"/>
      <c r="E99" s="15"/>
      <c r="F99" s="15"/>
      <c r="G99" s="15"/>
      <c r="H99" s="22"/>
      <c r="I99" s="17" t="str">
        <f t="shared" si="19"/>
        <v/>
      </c>
      <c r="J99" s="15"/>
      <c r="K99" s="16"/>
      <c r="L99" s="15"/>
      <c r="M99" s="16"/>
      <c r="N99" s="13"/>
      <c r="O99" s="23"/>
      <c r="P99" s="1" t="str">
        <f t="shared" si="30"/>
        <v>--------</v>
      </c>
      <c r="Q99" s="1" t="str">
        <f t="shared" si="31"/>
        <v/>
      </c>
      <c r="R99" s="1" t="str">
        <f t="shared" si="32"/>
        <v/>
      </c>
      <c r="S99" s="1" t="str">
        <f t="shared" si="33"/>
        <v/>
      </c>
      <c r="U99" s="50"/>
      <c r="V99" s="50" t="str">
        <f t="shared" si="20"/>
        <v/>
      </c>
      <c r="W99" s="50" t="str">
        <f t="shared" si="21"/>
        <v/>
      </c>
      <c r="X99" t="str">
        <f t="shared" si="22"/>
        <v/>
      </c>
      <c r="Y99" t="str">
        <f t="shared" si="23"/>
        <v/>
      </c>
      <c r="Z99" t="str">
        <f t="shared" si="24"/>
        <v/>
      </c>
      <c r="AA99"/>
      <c r="AB99" t="str">
        <f t="shared" si="25"/>
        <v/>
      </c>
      <c r="AC99" t="str">
        <f>IF(I99="","",TEXT(VLOOKUP(I99,データ!$R$3:$T$20,3,TRUE),"@"))</f>
        <v/>
      </c>
      <c r="AD99"/>
      <c r="AE99">
        <f>①大会申込書!$N$5</f>
        <v>0</v>
      </c>
      <c r="AF99"/>
      <c r="AG99"/>
      <c r="AH99"/>
      <c r="AI99"/>
      <c r="AJ99"/>
      <c r="AK99" t="str">
        <f t="shared" si="26"/>
        <v/>
      </c>
      <c r="AL99" t="str">
        <f>IF(J99="","",TEXT(VLOOKUP(J99,データ!$M$3:$N$32,2,FALSE),"@"))</f>
        <v/>
      </c>
      <c r="AM99" t="str">
        <f t="shared" si="27"/>
        <v/>
      </c>
      <c r="AN99" t="str">
        <f>IF(L99="","",TEXT(VLOOKUP(L99,データ!$M$3:$N$32,2,FALSE),"@"))</f>
        <v/>
      </c>
      <c r="AO99" t="str">
        <f t="shared" si="28"/>
        <v/>
      </c>
      <c r="AP99" t="str">
        <f>IF(N99="","",TEXT(VLOOKUP(N99,データ!$M$3:$N$32,2,FALSE),"@"))</f>
        <v/>
      </c>
      <c r="AQ99" t="str">
        <f t="shared" si="29"/>
        <v/>
      </c>
      <c r="AR99"/>
      <c r="AS99"/>
      <c r="AT99"/>
      <c r="AU99"/>
      <c r="AV99"/>
      <c r="AW99"/>
      <c r="AX99"/>
      <c r="AY99"/>
      <c r="AZ99"/>
      <c r="BA99"/>
      <c r="BB99"/>
      <c r="BC99"/>
      <c r="BD99"/>
      <c r="BE99"/>
    </row>
    <row r="100" spans="1:57" ht="15" customHeight="1">
      <c r="A100" s="13">
        <v>93</v>
      </c>
      <c r="B100" s="15"/>
      <c r="C100" s="15"/>
      <c r="D100" s="15"/>
      <c r="E100" s="15"/>
      <c r="F100" s="15"/>
      <c r="G100" s="15"/>
      <c r="H100" s="22"/>
      <c r="I100" s="17" t="str">
        <f t="shared" si="19"/>
        <v/>
      </c>
      <c r="J100" s="15"/>
      <c r="K100" s="16"/>
      <c r="L100" s="15"/>
      <c r="M100" s="16"/>
      <c r="N100" s="13"/>
      <c r="O100" s="23"/>
      <c r="P100" s="1" t="str">
        <f t="shared" si="30"/>
        <v>--------</v>
      </c>
      <c r="Q100" s="1" t="str">
        <f t="shared" si="31"/>
        <v/>
      </c>
      <c r="R100" s="1" t="str">
        <f t="shared" si="32"/>
        <v/>
      </c>
      <c r="S100" s="1" t="str">
        <f t="shared" si="33"/>
        <v/>
      </c>
      <c r="U100" s="50"/>
      <c r="V100" s="50" t="str">
        <f t="shared" si="20"/>
        <v/>
      </c>
      <c r="W100" s="50" t="str">
        <f t="shared" si="21"/>
        <v/>
      </c>
      <c r="X100" t="str">
        <f t="shared" si="22"/>
        <v/>
      </c>
      <c r="Y100" t="str">
        <f t="shared" si="23"/>
        <v/>
      </c>
      <c r="Z100" t="str">
        <f t="shared" si="24"/>
        <v/>
      </c>
      <c r="AA100"/>
      <c r="AB100" t="str">
        <f t="shared" si="25"/>
        <v/>
      </c>
      <c r="AC100" t="str">
        <f>IF(I100="","",TEXT(VLOOKUP(I100,データ!$R$3:$T$20,3,TRUE),"@"))</f>
        <v/>
      </c>
      <c r="AD100"/>
      <c r="AE100">
        <f>①大会申込書!$N$5</f>
        <v>0</v>
      </c>
      <c r="AF100"/>
      <c r="AG100"/>
      <c r="AH100"/>
      <c r="AI100"/>
      <c r="AJ100"/>
      <c r="AK100" t="str">
        <f t="shared" si="26"/>
        <v/>
      </c>
      <c r="AL100" t="str">
        <f>IF(J100="","",TEXT(VLOOKUP(J100,データ!$M$3:$N$32,2,FALSE),"@"))</f>
        <v/>
      </c>
      <c r="AM100" t="str">
        <f t="shared" si="27"/>
        <v/>
      </c>
      <c r="AN100" t="str">
        <f>IF(L100="","",TEXT(VLOOKUP(L100,データ!$M$3:$N$32,2,FALSE),"@"))</f>
        <v/>
      </c>
      <c r="AO100" t="str">
        <f t="shared" si="28"/>
        <v/>
      </c>
      <c r="AP100" t="str">
        <f>IF(N100="","",TEXT(VLOOKUP(N100,データ!$M$3:$N$32,2,FALSE),"@"))</f>
        <v/>
      </c>
      <c r="AQ100" t="str">
        <f t="shared" si="29"/>
        <v/>
      </c>
      <c r="AR100"/>
      <c r="AS100"/>
      <c r="AT100"/>
      <c r="AU100"/>
      <c r="AV100"/>
      <c r="AW100"/>
      <c r="AX100"/>
      <c r="AY100"/>
      <c r="AZ100"/>
      <c r="BA100"/>
      <c r="BB100"/>
      <c r="BC100"/>
      <c r="BD100"/>
      <c r="BE100"/>
    </row>
    <row r="101" spans="1:57" ht="15" customHeight="1">
      <c r="A101" s="13">
        <v>94</v>
      </c>
      <c r="B101" s="15"/>
      <c r="C101" s="15"/>
      <c r="D101" s="15"/>
      <c r="E101" s="15"/>
      <c r="F101" s="15"/>
      <c r="G101" s="15"/>
      <c r="H101" s="22"/>
      <c r="I101" s="17" t="str">
        <f t="shared" si="19"/>
        <v/>
      </c>
      <c r="J101" s="15"/>
      <c r="K101" s="16"/>
      <c r="L101" s="15"/>
      <c r="M101" s="16"/>
      <c r="N101" s="13"/>
      <c r="O101" s="23"/>
      <c r="P101" s="1" t="str">
        <f t="shared" si="30"/>
        <v>--------</v>
      </c>
      <c r="Q101" s="1" t="str">
        <f t="shared" si="31"/>
        <v/>
      </c>
      <c r="R101" s="1" t="str">
        <f t="shared" si="32"/>
        <v/>
      </c>
      <c r="S101" s="1" t="str">
        <f t="shared" si="33"/>
        <v/>
      </c>
      <c r="U101" s="50"/>
      <c r="V101" s="50" t="str">
        <f t="shared" si="20"/>
        <v/>
      </c>
      <c r="W101" s="50" t="str">
        <f t="shared" si="21"/>
        <v/>
      </c>
      <c r="X101" t="str">
        <f t="shared" si="22"/>
        <v/>
      </c>
      <c r="Y101" t="str">
        <f t="shared" si="23"/>
        <v/>
      </c>
      <c r="Z101" t="str">
        <f t="shared" si="24"/>
        <v/>
      </c>
      <c r="AA101"/>
      <c r="AB101" t="str">
        <f t="shared" si="25"/>
        <v/>
      </c>
      <c r="AC101" t="str">
        <f>IF(I101="","",TEXT(VLOOKUP(I101,データ!$R$3:$T$20,3,TRUE),"@"))</f>
        <v/>
      </c>
      <c r="AD101"/>
      <c r="AE101">
        <f>①大会申込書!$N$5</f>
        <v>0</v>
      </c>
      <c r="AF101"/>
      <c r="AG101"/>
      <c r="AH101"/>
      <c r="AI101"/>
      <c r="AJ101"/>
      <c r="AK101" t="str">
        <f t="shared" si="26"/>
        <v/>
      </c>
      <c r="AL101" t="str">
        <f>IF(J101="","",TEXT(VLOOKUP(J101,データ!$M$3:$N$32,2,FALSE),"@"))</f>
        <v/>
      </c>
      <c r="AM101" t="str">
        <f t="shared" si="27"/>
        <v/>
      </c>
      <c r="AN101" t="str">
        <f>IF(L101="","",TEXT(VLOOKUP(L101,データ!$M$3:$N$32,2,FALSE),"@"))</f>
        <v/>
      </c>
      <c r="AO101" t="str">
        <f t="shared" si="28"/>
        <v/>
      </c>
      <c r="AP101" t="str">
        <f>IF(N101="","",TEXT(VLOOKUP(N101,データ!$M$3:$N$32,2,FALSE),"@"))</f>
        <v/>
      </c>
      <c r="AQ101" t="str">
        <f t="shared" si="29"/>
        <v/>
      </c>
      <c r="AR101"/>
      <c r="AS101"/>
      <c r="AT101"/>
      <c r="AU101"/>
      <c r="AV101"/>
      <c r="AW101"/>
      <c r="AX101"/>
      <c r="AY101"/>
      <c r="AZ101"/>
      <c r="BA101"/>
      <c r="BB101"/>
      <c r="BC101"/>
      <c r="BD101"/>
      <c r="BE101"/>
    </row>
    <row r="102" spans="1:57" ht="15" customHeight="1">
      <c r="A102" s="13">
        <v>95</v>
      </c>
      <c r="B102" s="15"/>
      <c r="C102" s="15"/>
      <c r="D102" s="15"/>
      <c r="E102" s="15"/>
      <c r="F102" s="15"/>
      <c r="G102" s="15"/>
      <c r="H102" s="22"/>
      <c r="I102" s="17" t="str">
        <f t="shared" si="19"/>
        <v/>
      </c>
      <c r="J102" s="15"/>
      <c r="K102" s="16"/>
      <c r="L102" s="15"/>
      <c r="M102" s="16"/>
      <c r="N102" s="13"/>
      <c r="O102" s="23"/>
      <c r="P102" s="1" t="str">
        <f t="shared" si="30"/>
        <v>--------</v>
      </c>
      <c r="Q102" s="1" t="str">
        <f t="shared" si="31"/>
        <v/>
      </c>
      <c r="R102" s="1" t="str">
        <f t="shared" si="32"/>
        <v/>
      </c>
      <c r="S102" s="1" t="str">
        <f t="shared" si="33"/>
        <v/>
      </c>
      <c r="U102" s="50"/>
      <c r="V102" s="50" t="str">
        <f t="shared" si="20"/>
        <v/>
      </c>
      <c r="W102" s="50" t="str">
        <f t="shared" si="21"/>
        <v/>
      </c>
      <c r="X102" t="str">
        <f t="shared" si="22"/>
        <v/>
      </c>
      <c r="Y102" t="str">
        <f t="shared" si="23"/>
        <v/>
      </c>
      <c r="Z102" t="str">
        <f t="shared" si="24"/>
        <v/>
      </c>
      <c r="AA102"/>
      <c r="AB102" t="str">
        <f t="shared" si="25"/>
        <v/>
      </c>
      <c r="AC102" t="str">
        <f>IF(I102="","",TEXT(VLOOKUP(I102,データ!$R$3:$T$20,3,TRUE),"@"))</f>
        <v/>
      </c>
      <c r="AD102"/>
      <c r="AE102">
        <f>①大会申込書!$N$5</f>
        <v>0</v>
      </c>
      <c r="AF102"/>
      <c r="AG102"/>
      <c r="AH102"/>
      <c r="AI102"/>
      <c r="AJ102"/>
      <c r="AK102" t="str">
        <f t="shared" si="26"/>
        <v/>
      </c>
      <c r="AL102" t="str">
        <f>IF(J102="","",TEXT(VLOOKUP(J102,データ!$M$3:$N$32,2,FALSE),"@"))</f>
        <v/>
      </c>
      <c r="AM102" t="str">
        <f t="shared" si="27"/>
        <v/>
      </c>
      <c r="AN102" t="str">
        <f>IF(L102="","",TEXT(VLOOKUP(L102,データ!$M$3:$N$32,2,FALSE),"@"))</f>
        <v/>
      </c>
      <c r="AO102" t="str">
        <f t="shared" si="28"/>
        <v/>
      </c>
      <c r="AP102" t="str">
        <f>IF(N102="","",TEXT(VLOOKUP(N102,データ!$M$3:$N$32,2,FALSE),"@"))</f>
        <v/>
      </c>
      <c r="AQ102" t="str">
        <f t="shared" si="29"/>
        <v/>
      </c>
      <c r="AR102"/>
      <c r="AS102"/>
      <c r="AT102"/>
      <c r="AU102"/>
      <c r="AV102"/>
      <c r="AW102"/>
      <c r="AX102"/>
      <c r="AY102"/>
      <c r="AZ102"/>
      <c r="BA102"/>
      <c r="BB102"/>
      <c r="BC102"/>
      <c r="BD102"/>
      <c r="BE102"/>
    </row>
    <row r="103" spans="1:57" ht="15" customHeight="1">
      <c r="A103" s="13">
        <v>96</v>
      </c>
      <c r="B103" s="15"/>
      <c r="C103" s="15"/>
      <c r="D103" s="15"/>
      <c r="E103" s="15"/>
      <c r="F103" s="15"/>
      <c r="G103" s="15"/>
      <c r="H103" s="22"/>
      <c r="I103" s="17" t="str">
        <f t="shared" si="19"/>
        <v/>
      </c>
      <c r="J103" s="15"/>
      <c r="K103" s="16"/>
      <c r="L103" s="15"/>
      <c r="M103" s="16"/>
      <c r="N103" s="13"/>
      <c r="O103" s="23"/>
      <c r="P103" s="1" t="str">
        <f t="shared" si="30"/>
        <v>--------</v>
      </c>
      <c r="Q103" s="1" t="str">
        <f t="shared" si="31"/>
        <v/>
      </c>
      <c r="R103" s="1" t="str">
        <f t="shared" si="32"/>
        <v/>
      </c>
      <c r="S103" s="1" t="str">
        <f t="shared" si="33"/>
        <v/>
      </c>
      <c r="U103" s="50"/>
      <c r="V103" s="50" t="str">
        <f t="shared" si="20"/>
        <v/>
      </c>
      <c r="W103" s="50" t="str">
        <f t="shared" si="21"/>
        <v/>
      </c>
      <c r="X103" t="str">
        <f t="shared" si="22"/>
        <v/>
      </c>
      <c r="Y103" t="str">
        <f t="shared" si="23"/>
        <v/>
      </c>
      <c r="Z103" t="str">
        <f t="shared" si="24"/>
        <v/>
      </c>
      <c r="AA103"/>
      <c r="AB103" t="str">
        <f t="shared" si="25"/>
        <v/>
      </c>
      <c r="AC103" t="str">
        <f>IF(I103="","",TEXT(VLOOKUP(I103,データ!$R$3:$T$20,3,TRUE),"@"))</f>
        <v/>
      </c>
      <c r="AD103"/>
      <c r="AE103">
        <f>①大会申込書!$N$5</f>
        <v>0</v>
      </c>
      <c r="AF103"/>
      <c r="AG103"/>
      <c r="AH103"/>
      <c r="AI103"/>
      <c r="AJ103"/>
      <c r="AK103" t="str">
        <f t="shared" si="26"/>
        <v/>
      </c>
      <c r="AL103" t="str">
        <f>IF(J103="","",TEXT(VLOOKUP(J103,データ!$M$3:$N$32,2,FALSE),"@"))</f>
        <v/>
      </c>
      <c r="AM103" t="str">
        <f t="shared" si="27"/>
        <v/>
      </c>
      <c r="AN103" t="str">
        <f>IF(L103="","",TEXT(VLOOKUP(L103,データ!$M$3:$N$32,2,FALSE),"@"))</f>
        <v/>
      </c>
      <c r="AO103" t="str">
        <f t="shared" si="28"/>
        <v/>
      </c>
      <c r="AP103" t="str">
        <f>IF(N103="","",TEXT(VLOOKUP(N103,データ!$M$3:$N$32,2,FALSE),"@"))</f>
        <v/>
      </c>
      <c r="AQ103" t="str">
        <f t="shared" si="29"/>
        <v/>
      </c>
      <c r="AR103"/>
      <c r="AS103"/>
      <c r="AT103"/>
      <c r="AU103"/>
      <c r="AV103"/>
      <c r="AW103"/>
      <c r="AX103"/>
      <c r="AY103"/>
      <c r="AZ103"/>
      <c r="BA103"/>
      <c r="BB103"/>
      <c r="BC103"/>
      <c r="BD103"/>
      <c r="BE103"/>
    </row>
    <row r="104" spans="1:57" ht="15" customHeight="1">
      <c r="A104" s="13">
        <v>97</v>
      </c>
      <c r="B104" s="15"/>
      <c r="C104" s="15"/>
      <c r="D104" s="15"/>
      <c r="E104" s="15"/>
      <c r="F104" s="15"/>
      <c r="G104" s="15"/>
      <c r="H104" s="22"/>
      <c r="I104" s="17" t="str">
        <f>IF(H104="","",DATEDIF(H104,DATE(YEAR($L$2),12,31),"Y"))</f>
        <v/>
      </c>
      <c r="J104" s="15"/>
      <c r="K104" s="16"/>
      <c r="L104" s="15"/>
      <c r="M104" s="16"/>
      <c r="N104" s="13"/>
      <c r="O104" s="23"/>
      <c r="P104" s="1" t="str">
        <f t="shared" si="30"/>
        <v>--------</v>
      </c>
      <c r="Q104" s="1" t="str">
        <f t="shared" si="31"/>
        <v/>
      </c>
      <c r="R104" s="1" t="str">
        <f t="shared" si="32"/>
        <v/>
      </c>
      <c r="S104" s="1" t="str">
        <f t="shared" si="33"/>
        <v/>
      </c>
      <c r="U104" s="50"/>
      <c r="V104" s="50" t="str">
        <f t="shared" si="20"/>
        <v/>
      </c>
      <c r="W104" s="50" t="str">
        <f t="shared" si="21"/>
        <v/>
      </c>
      <c r="X104" t="str">
        <f t="shared" si="22"/>
        <v/>
      </c>
      <c r="Y104" t="str">
        <f t="shared" si="23"/>
        <v/>
      </c>
      <c r="Z104" t="str">
        <f t="shared" si="24"/>
        <v/>
      </c>
      <c r="AA104"/>
      <c r="AB104" t="str">
        <f t="shared" si="25"/>
        <v/>
      </c>
      <c r="AC104" t="str">
        <f>IF(I104="","",TEXT(VLOOKUP(I104,データ!$R$3:$T$20,3,TRUE),"@"))</f>
        <v/>
      </c>
      <c r="AD104"/>
      <c r="AE104">
        <f>①大会申込書!$N$5</f>
        <v>0</v>
      </c>
      <c r="AF104"/>
      <c r="AG104"/>
      <c r="AH104"/>
      <c r="AI104"/>
      <c r="AJ104"/>
      <c r="AK104" t="str">
        <f t="shared" si="26"/>
        <v/>
      </c>
      <c r="AL104" t="str">
        <f>IF(J104="","",TEXT(VLOOKUP(J104,データ!$M$3:$N$32,2,FALSE),"@"))</f>
        <v/>
      </c>
      <c r="AM104" t="str">
        <f t="shared" si="27"/>
        <v/>
      </c>
      <c r="AN104" t="str">
        <f>IF(L104="","",TEXT(VLOOKUP(L104,データ!$M$3:$N$32,2,FALSE),"@"))</f>
        <v/>
      </c>
      <c r="AO104" t="str">
        <f t="shared" si="28"/>
        <v/>
      </c>
      <c r="AP104" t="str">
        <f>IF(N104="","",TEXT(VLOOKUP(N104,データ!$M$3:$N$32,2,FALSE),"@"))</f>
        <v/>
      </c>
      <c r="AQ104" t="str">
        <f t="shared" si="29"/>
        <v/>
      </c>
      <c r="AR104"/>
      <c r="AS104"/>
      <c r="AT104"/>
      <c r="AU104"/>
      <c r="AV104"/>
      <c r="AW104"/>
      <c r="AX104"/>
      <c r="AY104"/>
      <c r="AZ104"/>
      <c r="BA104"/>
      <c r="BB104"/>
      <c r="BC104"/>
      <c r="BD104"/>
      <c r="BE104"/>
    </row>
    <row r="105" spans="1:57" ht="15" customHeight="1">
      <c r="A105" s="13">
        <v>98</v>
      </c>
      <c r="B105" s="15"/>
      <c r="C105" s="15"/>
      <c r="D105" s="15"/>
      <c r="E105" s="15"/>
      <c r="F105" s="15"/>
      <c r="G105" s="15"/>
      <c r="H105" s="22"/>
      <c r="I105" s="17" t="str">
        <f>IF(H105="","",DATEDIF(H105,DATE(YEAR($L$2),12,31),"Y"))</f>
        <v/>
      </c>
      <c r="J105" s="15"/>
      <c r="K105" s="16"/>
      <c r="L105" s="15"/>
      <c r="M105" s="16"/>
      <c r="N105" s="13"/>
      <c r="O105" s="23"/>
      <c r="P105" s="1" t="str">
        <f t="shared" si="30"/>
        <v>--------</v>
      </c>
      <c r="Q105" s="1" t="str">
        <f t="shared" si="31"/>
        <v/>
      </c>
      <c r="R105" s="1" t="str">
        <f t="shared" si="32"/>
        <v/>
      </c>
      <c r="S105" s="1" t="str">
        <f t="shared" si="33"/>
        <v/>
      </c>
      <c r="U105" s="50"/>
      <c r="V105" s="50" t="str">
        <f t="shared" si="20"/>
        <v/>
      </c>
      <c r="W105" s="50" t="str">
        <f t="shared" si="21"/>
        <v/>
      </c>
      <c r="X105" t="str">
        <f t="shared" si="22"/>
        <v/>
      </c>
      <c r="Y105" t="str">
        <f t="shared" si="23"/>
        <v/>
      </c>
      <c r="Z105" t="str">
        <f t="shared" si="24"/>
        <v/>
      </c>
      <c r="AA105"/>
      <c r="AB105" t="str">
        <f t="shared" si="25"/>
        <v/>
      </c>
      <c r="AC105" t="str">
        <f>IF(I105="","",TEXT(VLOOKUP(I105,データ!$R$3:$T$20,3,TRUE),"@"))</f>
        <v/>
      </c>
      <c r="AD105"/>
      <c r="AE105">
        <f>①大会申込書!$N$5</f>
        <v>0</v>
      </c>
      <c r="AF105"/>
      <c r="AG105"/>
      <c r="AH105"/>
      <c r="AI105"/>
      <c r="AJ105"/>
      <c r="AK105" t="str">
        <f t="shared" si="26"/>
        <v/>
      </c>
      <c r="AL105" t="str">
        <f>IF(J105="","",TEXT(VLOOKUP(J105,データ!$M$3:$N$32,2,FALSE),"@"))</f>
        <v/>
      </c>
      <c r="AM105" t="str">
        <f t="shared" si="27"/>
        <v/>
      </c>
      <c r="AN105" t="str">
        <f>IF(L105="","",TEXT(VLOOKUP(L105,データ!$M$3:$N$32,2,FALSE),"@"))</f>
        <v/>
      </c>
      <c r="AO105" t="str">
        <f t="shared" si="28"/>
        <v/>
      </c>
      <c r="AP105" t="str">
        <f>IF(N105="","",TEXT(VLOOKUP(N105,データ!$M$3:$N$32,2,FALSE),"@"))</f>
        <v/>
      </c>
      <c r="AQ105" t="str">
        <f t="shared" si="29"/>
        <v/>
      </c>
      <c r="AR105"/>
      <c r="AS105"/>
      <c r="AT105"/>
      <c r="AU105"/>
      <c r="AV105"/>
      <c r="AW105"/>
      <c r="AX105"/>
      <c r="AY105"/>
      <c r="AZ105"/>
      <c r="BA105"/>
      <c r="BB105"/>
      <c r="BC105"/>
      <c r="BD105"/>
      <c r="BE105"/>
    </row>
    <row r="106" spans="1:57" ht="15" customHeight="1">
      <c r="A106" s="13">
        <v>99</v>
      </c>
      <c r="B106" s="15"/>
      <c r="C106" s="15"/>
      <c r="D106" s="15"/>
      <c r="E106" s="15"/>
      <c r="F106" s="15"/>
      <c r="G106" s="15"/>
      <c r="H106" s="22"/>
      <c r="I106" s="17" t="str">
        <f>IF(H106="","",DATEDIF(H106,DATE(YEAR($L$2),12,31),"Y"))</f>
        <v/>
      </c>
      <c r="J106" s="15"/>
      <c r="K106" s="16"/>
      <c r="L106" s="15"/>
      <c r="M106" s="16"/>
      <c r="N106" s="13"/>
      <c r="O106" s="23"/>
      <c r="P106" s="1" t="str">
        <f t="shared" si="30"/>
        <v>--------</v>
      </c>
      <c r="Q106" s="1" t="str">
        <f t="shared" si="31"/>
        <v/>
      </c>
      <c r="R106" s="1" t="str">
        <f t="shared" si="32"/>
        <v/>
      </c>
      <c r="S106" s="1" t="str">
        <f t="shared" si="33"/>
        <v/>
      </c>
      <c r="U106" s="50"/>
      <c r="V106" s="50" t="str">
        <f t="shared" si="20"/>
        <v/>
      </c>
      <c r="W106" s="50" t="str">
        <f t="shared" si="21"/>
        <v/>
      </c>
      <c r="X106" t="str">
        <f t="shared" si="22"/>
        <v/>
      </c>
      <c r="Y106" t="str">
        <f t="shared" si="23"/>
        <v/>
      </c>
      <c r="Z106" t="str">
        <f t="shared" si="24"/>
        <v/>
      </c>
      <c r="AA106"/>
      <c r="AB106" t="str">
        <f t="shared" si="25"/>
        <v/>
      </c>
      <c r="AC106" t="str">
        <f>IF(I106="","",TEXT(VLOOKUP(I106,データ!$R$3:$T$20,3,TRUE),"@"))</f>
        <v/>
      </c>
      <c r="AD106"/>
      <c r="AE106">
        <f>①大会申込書!$N$5</f>
        <v>0</v>
      </c>
      <c r="AF106"/>
      <c r="AG106"/>
      <c r="AH106"/>
      <c r="AI106"/>
      <c r="AJ106"/>
      <c r="AK106" t="str">
        <f t="shared" si="26"/>
        <v/>
      </c>
      <c r="AL106" t="str">
        <f>IF(J106="","",TEXT(VLOOKUP(J106,データ!$M$3:$N$32,2,FALSE),"@"))</f>
        <v/>
      </c>
      <c r="AM106" t="str">
        <f t="shared" si="27"/>
        <v/>
      </c>
      <c r="AN106" t="str">
        <f>IF(L106="","",TEXT(VLOOKUP(L106,データ!$M$3:$N$32,2,FALSE),"@"))</f>
        <v/>
      </c>
      <c r="AO106" t="str">
        <f t="shared" si="28"/>
        <v/>
      </c>
      <c r="AP106" t="str">
        <f>IF(N106="","",TEXT(VLOOKUP(N106,データ!$M$3:$N$32,2,FALSE),"@"))</f>
        <v/>
      </c>
      <c r="AQ106" t="str">
        <f t="shared" si="29"/>
        <v/>
      </c>
      <c r="AR106"/>
      <c r="AS106"/>
      <c r="AT106"/>
      <c r="AU106"/>
      <c r="AV106"/>
      <c r="AW106"/>
      <c r="AX106"/>
      <c r="AY106"/>
      <c r="AZ106"/>
      <c r="BA106"/>
      <c r="BB106"/>
      <c r="BC106"/>
      <c r="BD106"/>
      <c r="BE106"/>
    </row>
    <row r="107" spans="1:57" ht="15" customHeight="1">
      <c r="A107" s="13">
        <v>100</v>
      </c>
      <c r="B107" s="15"/>
      <c r="C107" s="15"/>
      <c r="D107" s="15"/>
      <c r="E107" s="15"/>
      <c r="F107" s="15"/>
      <c r="G107" s="15"/>
      <c r="H107" s="22"/>
      <c r="I107" s="17" t="str">
        <f>IF(H107="","",DATEDIF(H107,DATE(YEAR($L$2),12,31),"Y"))</f>
        <v/>
      </c>
      <c r="J107" s="15"/>
      <c r="K107" s="16"/>
      <c r="L107" s="15"/>
      <c r="M107" s="16"/>
      <c r="N107" s="13"/>
      <c r="O107" s="23"/>
      <c r="P107" s="1" t="str">
        <f t="shared" si="30"/>
        <v>--------</v>
      </c>
      <c r="Q107" s="1" t="str">
        <f t="shared" si="31"/>
        <v/>
      </c>
      <c r="R107" s="1" t="str">
        <f t="shared" si="32"/>
        <v/>
      </c>
      <c r="S107" s="1" t="str">
        <f t="shared" si="33"/>
        <v/>
      </c>
      <c r="U107" s="50"/>
      <c r="V107" s="50" t="str">
        <f t="shared" si="20"/>
        <v/>
      </c>
      <c r="W107" s="50" t="str">
        <f t="shared" si="21"/>
        <v/>
      </c>
      <c r="X107" t="str">
        <f t="shared" si="22"/>
        <v/>
      </c>
      <c r="Y107" t="str">
        <f t="shared" si="23"/>
        <v/>
      </c>
      <c r="Z107" t="str">
        <f t="shared" si="24"/>
        <v/>
      </c>
      <c r="AA107"/>
      <c r="AB107" t="str">
        <f t="shared" si="25"/>
        <v/>
      </c>
      <c r="AC107" t="str">
        <f>IF(I107="","",TEXT(VLOOKUP(I107,データ!$R$3:$T$20,3,TRUE),"@"))</f>
        <v/>
      </c>
      <c r="AD107"/>
      <c r="AE107">
        <f>①大会申込書!$N$5</f>
        <v>0</v>
      </c>
      <c r="AF107"/>
      <c r="AG107"/>
      <c r="AH107"/>
      <c r="AI107"/>
      <c r="AJ107"/>
      <c r="AK107" t="str">
        <f t="shared" si="26"/>
        <v/>
      </c>
      <c r="AL107" t="str">
        <f>IF(J107="","",TEXT(VLOOKUP(J107,データ!$M$3:$N$32,2,FALSE),"@"))</f>
        <v/>
      </c>
      <c r="AM107" t="str">
        <f t="shared" si="27"/>
        <v/>
      </c>
      <c r="AN107" t="str">
        <f>IF(L107="","",TEXT(VLOOKUP(L107,データ!$M$3:$N$32,2,FALSE),"@"))</f>
        <v/>
      </c>
      <c r="AO107" t="str">
        <f t="shared" si="28"/>
        <v/>
      </c>
      <c r="AP107" t="str">
        <f>IF(N107="","",TEXT(VLOOKUP(N107,データ!$M$3:$N$32,2,FALSE),"@"))</f>
        <v/>
      </c>
      <c r="AQ107" t="str">
        <f t="shared" si="29"/>
        <v/>
      </c>
      <c r="AR107"/>
      <c r="AS107"/>
      <c r="AT107"/>
      <c r="AU107"/>
      <c r="AV107"/>
      <c r="AW107"/>
      <c r="AX107"/>
      <c r="AY107"/>
      <c r="AZ107"/>
      <c r="BA107"/>
      <c r="BB107"/>
      <c r="BC107"/>
      <c r="BD107"/>
      <c r="BE107"/>
    </row>
  </sheetData>
  <sheetProtection algorithmName="SHA-512" hashValue="9y1cwmX2XfJpHPEGO9epiNPhBsJoD8jhLp9DXUry+QmOko/gnFX8CakuY9THYxqpmTJi936FS3REWZ16moUu3A==" saltValue="+5o5s9lhgSqgemymP19roA==" spinCount="100000" sheet="1" selectLockedCells="1"/>
  <mergeCells count="13">
    <mergeCell ref="C4:G4"/>
    <mergeCell ref="B2:H2"/>
    <mergeCell ref="C6:D6"/>
    <mergeCell ref="E6:F6"/>
    <mergeCell ref="L2:M2"/>
    <mergeCell ref="B6:B7"/>
    <mergeCell ref="A6:A7"/>
    <mergeCell ref="N6:O6"/>
    <mergeCell ref="L6:M6"/>
    <mergeCell ref="J6:K6"/>
    <mergeCell ref="I6:I7"/>
    <mergeCell ref="H6:H7"/>
    <mergeCell ref="G6:G7"/>
  </mergeCells>
  <phoneticPr fontId="2"/>
  <dataValidations count="7">
    <dataValidation type="list" allowBlank="1" showInputMessage="1" showErrorMessage="1" sqref="G8:G107" xr:uid="{00000000-0002-0000-0200-000000000000}">
      <formula1>"男,女"</formula1>
    </dataValidation>
    <dataValidation type="decimal" imeMode="halfAlpha" allowBlank="1" showInputMessage="1" showErrorMessage="1" errorTitle="エントリータイム入力エラー" error="10秒～20分以内で入力して下さい。_x000a_1分以上の場合は、_x000a_1分45秒67→「145.67」の形式で入力して下さい。" promptTitle="エントリータイム入力" prompt="例　30秒45 → 30.45_x000a_1分13秒32 → 113.32" sqref="O8:O107" xr:uid="{00000000-0002-0000-0200-000001000000}">
      <formula1>10</formula1>
      <formula2>2000</formula2>
    </dataValidation>
    <dataValidation type="list" allowBlank="1" showInputMessage="1" showErrorMessage="1" sqref="J8:J107 L8:L107 N8:N107" xr:uid="{00000000-0002-0000-0200-000002000000}">
      <formula1>"25m自由形,50m自由形,100m自由形,200m自由形,25m背泳ぎ,50m背泳ぎ,100m背泳ぎ,200m背泳ぎ,25m平泳ぎ,50m平泳ぎ,100m平泳ぎ,200m平泳ぎ,25mバタフライ,50mバタフライ,100mバタフライ,200mバタフライ,100m個人メドレー,200m個人メドレー"</formula1>
    </dataValidation>
    <dataValidation type="custom" imeMode="halfAlpha" allowBlank="1" showInputMessage="1" showErrorMessage="1" error="登録番号は、半角英数8文字です。" sqref="B8:B107" xr:uid="{00000000-0002-0000-0200-000003000000}">
      <formula1>LENB(B8)=8</formula1>
    </dataValidation>
    <dataValidation type="custom" allowBlank="1" showInputMessage="1" showErrorMessage="1" error="空白（スペース）は、入力できません。" sqref="C8:F107" xr:uid="{00000000-0002-0000-0200-000004000000}">
      <formula1>AND(ISERROR(FIND(" ",C8)),ISERROR(FIND("　",C8)))</formula1>
    </dataValidation>
    <dataValidation type="custom" imeMode="halfAlpha" allowBlank="1" showInputMessage="1" showErrorMessage="1" errorTitle="エントリータイム入力エラー" error="10秒～20分以内で入力して下さい。_x000a_1分以上の場合は、_x000a_1分45秒67→「145.67」の形式で入力して下さい。" promptTitle="エントリータイム入力" prompt="例　30秒45 → 30.45_x000a_1分13秒32 → 113.32" sqref="K8:K107 M8:M107" xr:uid="{00000000-0002-0000-0200-000005000000}">
      <formula1>OR(AND(K8&gt;=1,K8&lt;60),K8&gt;=100)</formula1>
    </dataValidation>
    <dataValidation type="date" operator="greaterThanOrEqual" allowBlank="1" showInputMessage="1" showErrorMessage="1" sqref="H8:H107" xr:uid="{D1CC2D5F-DE9E-4825-8B1B-BB167ED76024}">
      <formula1>1</formula1>
    </dataValidation>
  </dataValidations>
  <printOptions horizontalCentered="1"/>
  <pageMargins left="0.39370078740157483" right="0.39370078740157483" top="0.39370078740157483" bottom="0.39370078740157483" header="0.51181102362204722" footer="0.51181102362204722"/>
  <pageSetup paperSize="9" scale="97"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C52"/>
  <sheetViews>
    <sheetView workbookViewId="0">
      <selection activeCell="L23" sqref="L23"/>
    </sheetView>
  </sheetViews>
  <sheetFormatPr defaultRowHeight="13.5"/>
  <cols>
    <col min="1" max="1" width="3.75" style="1" bestFit="1" customWidth="1"/>
    <col min="2" max="7" width="9" style="1"/>
    <col min="8" max="8" width="5.25" style="1" bestFit="1" customWidth="1"/>
    <col min="9" max="9" width="19.5" style="1" bestFit="1" customWidth="1"/>
    <col min="10" max="10" width="11.25" style="1" customWidth="1"/>
    <col min="11" max="14" width="12.5" style="1" customWidth="1"/>
    <col min="15" max="15" width="9" style="1"/>
    <col min="16" max="16" width="5.875" style="1" hidden="1" customWidth="1"/>
    <col min="17" max="18" width="4.5" style="1" hidden="1" customWidth="1"/>
    <col min="19" max="19" width="3.375" style="1" hidden="1" customWidth="1"/>
    <col min="20" max="20" width="63.125" style="1" hidden="1" customWidth="1"/>
    <col min="21" max="21" width="12.125" style="1" hidden="1" customWidth="1"/>
    <col min="22" max="22" width="23.5" style="1" hidden="1" customWidth="1"/>
    <col min="23" max="24" width="11.375" style="1" hidden="1" customWidth="1"/>
    <col min="25" max="25" width="7.5" style="1" hidden="1" customWidth="1"/>
    <col min="26" max="26" width="7" style="1" hidden="1" customWidth="1"/>
    <col min="27" max="27" width="7.5" style="1" hidden="1" customWidth="1"/>
    <col min="28" max="28" width="8.625" style="1" hidden="1" customWidth="1"/>
    <col min="29" max="29" width="11.875" style="1" hidden="1" customWidth="1"/>
    <col min="30" max="16384" width="9" style="1"/>
  </cols>
  <sheetData>
    <row r="1" spans="1:29" ht="15" customHeight="1">
      <c r="A1" s="5"/>
      <c r="B1" s="2"/>
      <c r="C1" s="2"/>
      <c r="D1" s="2"/>
      <c r="E1" s="2"/>
      <c r="F1" s="2"/>
      <c r="G1" s="2"/>
      <c r="H1" s="2"/>
      <c r="I1" s="2"/>
      <c r="J1" s="2"/>
      <c r="K1" s="2"/>
      <c r="L1" s="2"/>
      <c r="M1" s="2"/>
      <c r="N1" s="2"/>
      <c r="O1" s="2"/>
    </row>
    <row r="2" spans="1:29" ht="18.75">
      <c r="A2" s="5"/>
      <c r="B2" s="188" t="str">
        <f>"③団体種目申込書「"&amp;入力方法!B1&amp;"」"</f>
        <v>③団体種目申込書「14th NARA MASTERS SWIM MEET2025」</v>
      </c>
      <c r="C2" s="188"/>
      <c r="D2" s="188"/>
      <c r="E2" s="188"/>
      <c r="F2" s="188"/>
      <c r="G2" s="188"/>
      <c r="H2" s="188"/>
      <c r="I2" s="188"/>
      <c r="J2" s="2"/>
      <c r="K2" s="2"/>
      <c r="L2" s="2"/>
      <c r="M2" s="184">
        <f>②個人種目!L2</f>
        <v>45949</v>
      </c>
      <c r="N2" s="184"/>
      <c r="O2" s="184"/>
    </row>
    <row r="3" spans="1:29" ht="15" customHeight="1">
      <c r="A3" s="5"/>
      <c r="B3" s="2"/>
      <c r="C3" s="2"/>
      <c r="D3" s="2"/>
      <c r="E3" s="2"/>
      <c r="F3" s="2"/>
      <c r="G3" s="2"/>
      <c r="H3" s="2"/>
      <c r="I3" s="2"/>
      <c r="J3" s="2"/>
      <c r="K3" s="2"/>
      <c r="L3" s="2"/>
      <c r="M3" s="2"/>
      <c r="N3" s="2"/>
      <c r="O3" s="2"/>
    </row>
    <row r="4" spans="1:29" ht="20.25" customHeight="1">
      <c r="A4" s="5"/>
      <c r="B4" s="7" t="s">
        <v>4</v>
      </c>
      <c r="C4" s="70" t="str">
        <f>IF(①大会申込書!N4=0,"【①大会申込書】のチーム名が参照されます",①大会申込書!N4)</f>
        <v>【①大会申込書】のチーム名が参照されます</v>
      </c>
      <c r="D4" s="70"/>
      <c r="E4" s="70"/>
      <c r="F4" s="70"/>
      <c r="G4" s="70"/>
      <c r="H4" s="2"/>
      <c r="I4" s="2"/>
      <c r="J4" s="18" t="s">
        <v>83</v>
      </c>
      <c r="K4" s="2"/>
      <c r="L4" s="2"/>
      <c r="M4" s="2"/>
      <c r="N4" s="2"/>
      <c r="O4" s="2"/>
    </row>
    <row r="5" spans="1:29" ht="15" customHeight="1">
      <c r="A5" s="5"/>
      <c r="B5" s="2"/>
      <c r="C5" s="2"/>
      <c r="D5" s="2"/>
      <c r="E5" s="2"/>
      <c r="F5" s="2"/>
      <c r="G5" s="2"/>
      <c r="H5" s="2"/>
      <c r="I5" s="2"/>
      <c r="J5" s="2"/>
      <c r="K5" s="2"/>
      <c r="L5" s="2"/>
      <c r="M5" s="2"/>
      <c r="N5" s="2"/>
      <c r="O5" s="2"/>
    </row>
    <row r="6" spans="1:29" ht="18" customHeight="1">
      <c r="A6" s="13" t="s">
        <v>72</v>
      </c>
      <c r="B6" s="181" t="s">
        <v>73</v>
      </c>
      <c r="C6" s="181"/>
      <c r="D6" s="181"/>
      <c r="E6" s="181" t="s">
        <v>74</v>
      </c>
      <c r="F6" s="181"/>
      <c r="G6" s="181"/>
      <c r="H6" s="13" t="s">
        <v>81</v>
      </c>
      <c r="I6" s="13" t="s">
        <v>80</v>
      </c>
      <c r="J6" s="13" t="s">
        <v>82</v>
      </c>
      <c r="K6" s="13" t="s">
        <v>75</v>
      </c>
      <c r="L6" s="13" t="s">
        <v>76</v>
      </c>
      <c r="M6" s="13" t="s">
        <v>77</v>
      </c>
      <c r="N6" s="13" t="s">
        <v>78</v>
      </c>
      <c r="O6" s="13" t="s">
        <v>79</v>
      </c>
      <c r="P6" s="1" t="s">
        <v>88</v>
      </c>
      <c r="T6" t="s">
        <v>282</v>
      </c>
      <c r="U6" t="s">
        <v>283</v>
      </c>
      <c r="V6" t="s">
        <v>284</v>
      </c>
      <c r="W6" t="s">
        <v>285</v>
      </c>
      <c r="X6" t="s">
        <v>286</v>
      </c>
      <c r="Y6" t="s">
        <v>211</v>
      </c>
      <c r="Z6" t="s">
        <v>213</v>
      </c>
      <c r="AA6" t="s">
        <v>207</v>
      </c>
      <c r="AB6" t="s">
        <v>287</v>
      </c>
      <c r="AC6" t="s">
        <v>288</v>
      </c>
    </row>
    <row r="7" spans="1:29" ht="18" customHeight="1">
      <c r="A7" s="13">
        <v>1</v>
      </c>
      <c r="B7" s="187" t="str">
        <f>IF(H7="","",①大会申込書!$N$5)</f>
        <v/>
      </c>
      <c r="C7" s="187"/>
      <c r="D7" s="187"/>
      <c r="E7" s="187" t="str">
        <f>IF(H7="","",①大会申込書!N6)</f>
        <v/>
      </c>
      <c r="F7" s="187"/>
      <c r="G7" s="187"/>
      <c r="H7" s="15"/>
      <c r="I7" s="56"/>
      <c r="J7" s="16"/>
      <c r="K7" s="15"/>
      <c r="L7" s="15"/>
      <c r="M7" s="15"/>
      <c r="N7" s="15"/>
      <c r="O7" s="17" t="str">
        <f>IF(P7="","",VLOOKUP(P7,$Q$8:$R$16,2,TRUE))</f>
        <v/>
      </c>
      <c r="P7" s="1" t="str">
        <f>IF(K7="","",VLOOKUP(K7,②個人種目!P:Q,2,FALSE)+VLOOKUP(L7,②個人種目!P:Q,2,FALSE)+VLOOKUP(M7,②個人種目!P:Q,2,FALSE)+VLOOKUP(N7,②個人種目!P:Q,2,FALSE))</f>
        <v/>
      </c>
      <c r="T7"/>
      <c r="U7" t="str">
        <f>IF(B7="","",B7)</f>
        <v/>
      </c>
      <c r="V7"/>
      <c r="W7"/>
      <c r="X7"/>
      <c r="Y7" t="str">
        <f>IF(B7="","","5")</f>
        <v/>
      </c>
      <c r="Z7" t="str">
        <f>IF(B7="","",TEXT(VLOOKUP(O7,データ!$R$24:$T$31,3,FALSE),"@"))</f>
        <v/>
      </c>
      <c r="AA7" t="str">
        <f>IF(B7="","",TEXT(VLOOKUP(H7,データ!$W$4:$X$6,2,FALSE),"@"))</f>
        <v/>
      </c>
      <c r="AB7" t="str">
        <f>IF(B7="","",TEXT(VLOOKUP(I7,データ!$M$4:$N$32,2,FALSE),"@"))</f>
        <v/>
      </c>
      <c r="AC7" t="str">
        <f>IF(J7="","",TEXT(J7,"000.00"))</f>
        <v/>
      </c>
    </row>
    <row r="8" spans="1:29" ht="18" customHeight="1">
      <c r="A8" s="13">
        <v>2</v>
      </c>
      <c r="B8" s="187" t="str">
        <f>IF(H8="","",①大会申込書!$N$5)</f>
        <v/>
      </c>
      <c r="C8" s="187"/>
      <c r="D8" s="187"/>
      <c r="E8" s="187" t="str">
        <f>IF(H8="","",$E$7)</f>
        <v/>
      </c>
      <c r="F8" s="187"/>
      <c r="G8" s="187"/>
      <c r="H8" s="15"/>
      <c r="I8" s="56"/>
      <c r="J8" s="16"/>
      <c r="K8" s="15"/>
      <c r="L8" s="15"/>
      <c r="M8" s="15"/>
      <c r="N8" s="15"/>
      <c r="O8" s="17" t="str">
        <f t="shared" ref="O8:O36" si="0">IF(P8="","",VLOOKUP(P8,$Q$8:$R$16,2,TRUE))</f>
        <v/>
      </c>
      <c r="P8" s="1" t="str">
        <f>IF(K8="","",VLOOKUP(K8,②個人種目!P:Q,2,FALSE)+VLOOKUP(L8,②個人種目!P:Q,2,FALSE)+VLOOKUP(M8,②個人種目!P:Q,2,FALSE)+VLOOKUP(N8,②個人種目!P:Q,2,FALSE))</f>
        <v/>
      </c>
      <c r="Q8" s="1">
        <v>1</v>
      </c>
      <c r="R8" s="1">
        <v>119</v>
      </c>
      <c r="T8"/>
      <c r="U8" t="str">
        <f t="shared" ref="U8:U21" si="1">IF(B8="","",B8)</f>
        <v/>
      </c>
      <c r="V8"/>
      <c r="W8"/>
      <c r="X8"/>
      <c r="Y8" t="str">
        <f t="shared" ref="Y8:Y21" si="2">IF(B8="","","5")</f>
        <v/>
      </c>
      <c r="Z8" t="str">
        <f>IF(B8="","",TEXT(VLOOKUP(O8,データ!$R$24:$T$31,3,FALSE),"@"))</f>
        <v/>
      </c>
      <c r="AA8" t="str">
        <f>IF(B8="","",TEXT(VLOOKUP(H8,データ!$W$4:$X$6,2,FALSE),"@"))</f>
        <v/>
      </c>
      <c r="AB8" t="str">
        <f>IF(B8="","",TEXT(VLOOKUP(I8,データ!$M$4:$N$32,2,FALSE),"@"))</f>
        <v/>
      </c>
      <c r="AC8" t="str">
        <f t="shared" ref="AC8:AC21" si="3">IF(J8="","",TEXT(J8,"000.00"))</f>
        <v/>
      </c>
    </row>
    <row r="9" spans="1:29" ht="18" customHeight="1">
      <c r="A9" s="13">
        <v>3</v>
      </c>
      <c r="B9" s="187" t="str">
        <f>IF(H9="","",①大会申込書!$N$5)</f>
        <v/>
      </c>
      <c r="C9" s="187"/>
      <c r="D9" s="187"/>
      <c r="E9" s="187" t="str">
        <f t="shared" ref="E9:E36" si="4">IF(H9="","",$E$7)</f>
        <v/>
      </c>
      <c r="F9" s="187"/>
      <c r="G9" s="187"/>
      <c r="H9" s="15"/>
      <c r="I9" s="56"/>
      <c r="J9" s="16"/>
      <c r="K9" s="15"/>
      <c r="L9" s="15"/>
      <c r="M9" s="15"/>
      <c r="N9" s="15"/>
      <c r="O9" s="17" t="str">
        <f t="shared" si="0"/>
        <v/>
      </c>
      <c r="P9" s="1" t="str">
        <f>IF(K9="","",VLOOKUP(K9,②個人種目!P:Q,2,FALSE)+VLOOKUP(L9,②個人種目!P:Q,2,FALSE)+VLOOKUP(M9,②個人種目!P:Q,2,FALSE)+VLOOKUP(N9,②個人種目!P:Q,2,FALSE))</f>
        <v/>
      </c>
      <c r="Q9" s="1">
        <v>120</v>
      </c>
      <c r="R9" s="1">
        <v>120</v>
      </c>
      <c r="T9"/>
      <c r="U9" t="str">
        <f t="shared" si="1"/>
        <v/>
      </c>
      <c r="V9"/>
      <c r="W9"/>
      <c r="X9"/>
      <c r="Y9" t="str">
        <f t="shared" si="2"/>
        <v/>
      </c>
      <c r="Z9" t="str">
        <f>IF(B9="","",TEXT(VLOOKUP(O9,データ!$R$24:$T$31,3,FALSE),"@"))</f>
        <v/>
      </c>
      <c r="AA9" t="str">
        <f>IF(B9="","",TEXT(VLOOKUP(H9,データ!$W$4:$X$6,2,FALSE),"@"))</f>
        <v/>
      </c>
      <c r="AB9" t="str">
        <f>IF(B9="","",TEXT(VLOOKUP(I9,データ!$M$4:$N$32,2,FALSE),"@"))</f>
        <v/>
      </c>
      <c r="AC9" t="str">
        <f t="shared" si="3"/>
        <v/>
      </c>
    </row>
    <row r="10" spans="1:29" ht="18" customHeight="1">
      <c r="A10" s="13">
        <v>4</v>
      </c>
      <c r="B10" s="187" t="str">
        <f>IF(H10="","",①大会申込書!$N$5)</f>
        <v/>
      </c>
      <c r="C10" s="187"/>
      <c r="D10" s="187"/>
      <c r="E10" s="187" t="str">
        <f t="shared" si="4"/>
        <v/>
      </c>
      <c r="F10" s="187"/>
      <c r="G10" s="187"/>
      <c r="H10" s="15"/>
      <c r="I10" s="56"/>
      <c r="J10" s="16"/>
      <c r="K10" s="15"/>
      <c r="L10" s="15"/>
      <c r="M10" s="15"/>
      <c r="N10" s="15"/>
      <c r="O10" s="17" t="str">
        <f t="shared" si="0"/>
        <v/>
      </c>
      <c r="P10" s="1" t="str">
        <f>IF(K10="","",VLOOKUP(K10,②個人種目!P:Q,2,FALSE)+VLOOKUP(L10,②個人種目!P:Q,2,FALSE)+VLOOKUP(M10,②個人種目!P:Q,2,FALSE)+VLOOKUP(N10,②個人種目!P:Q,2,FALSE))</f>
        <v/>
      </c>
      <c r="Q10" s="1">
        <v>160</v>
      </c>
      <c r="R10" s="1">
        <v>160</v>
      </c>
      <c r="T10"/>
      <c r="U10" t="str">
        <f t="shared" si="1"/>
        <v/>
      </c>
      <c r="V10"/>
      <c r="W10"/>
      <c r="X10"/>
      <c r="Y10" t="str">
        <f t="shared" si="2"/>
        <v/>
      </c>
      <c r="Z10" t="str">
        <f>IF(B10="","",TEXT(VLOOKUP(O10,データ!$R$24:$T$31,3,FALSE),"@"))</f>
        <v/>
      </c>
      <c r="AA10" t="str">
        <f>IF(B10="","",TEXT(VLOOKUP(H10,データ!$W$4:$X$6,2,FALSE),"@"))</f>
        <v/>
      </c>
      <c r="AB10" t="str">
        <f>IF(B10="","",TEXT(VLOOKUP(I10,データ!$M$4:$N$32,2,FALSE),"@"))</f>
        <v/>
      </c>
      <c r="AC10" t="str">
        <f t="shared" si="3"/>
        <v/>
      </c>
    </row>
    <row r="11" spans="1:29" ht="18" customHeight="1">
      <c r="A11" s="13">
        <v>5</v>
      </c>
      <c r="B11" s="187" t="str">
        <f>IF(H11="","",①大会申込書!$N$5)</f>
        <v/>
      </c>
      <c r="C11" s="187"/>
      <c r="D11" s="187"/>
      <c r="E11" s="187" t="str">
        <f t="shared" si="4"/>
        <v/>
      </c>
      <c r="F11" s="187"/>
      <c r="G11" s="187"/>
      <c r="H11" s="15"/>
      <c r="I11" s="56"/>
      <c r="J11" s="16"/>
      <c r="K11" s="15"/>
      <c r="L11" s="15"/>
      <c r="M11" s="15"/>
      <c r="N11" s="15"/>
      <c r="O11" s="17" t="str">
        <f t="shared" si="0"/>
        <v/>
      </c>
      <c r="P11" s="1" t="str">
        <f>IF(K11="","",VLOOKUP(K11,②個人種目!P:Q,2,FALSE)+VLOOKUP(L11,②個人種目!P:Q,2,FALSE)+VLOOKUP(M11,②個人種目!P:Q,2,FALSE)+VLOOKUP(N11,②個人種目!P:Q,2,FALSE))</f>
        <v/>
      </c>
      <c r="Q11" s="1">
        <v>200</v>
      </c>
      <c r="R11" s="1">
        <v>200</v>
      </c>
      <c r="T11"/>
      <c r="U11" t="str">
        <f t="shared" si="1"/>
        <v/>
      </c>
      <c r="V11"/>
      <c r="W11"/>
      <c r="X11"/>
      <c r="Y11" t="str">
        <f t="shared" si="2"/>
        <v/>
      </c>
      <c r="Z11" t="str">
        <f>IF(B11="","",TEXT(VLOOKUP(O11,データ!$R$24:$T$31,3,FALSE),"@"))</f>
        <v/>
      </c>
      <c r="AA11" t="str">
        <f>IF(B11="","",TEXT(VLOOKUP(H11,データ!$W$4:$X$6,2,FALSE),"@"))</f>
        <v/>
      </c>
      <c r="AB11" t="str">
        <f>IF(B11="","",TEXT(VLOOKUP(I11,データ!$M$4:$N$32,2,FALSE),"@"))</f>
        <v/>
      </c>
      <c r="AC11" t="str">
        <f t="shared" si="3"/>
        <v/>
      </c>
    </row>
    <row r="12" spans="1:29" ht="18" customHeight="1">
      <c r="A12" s="13">
        <v>6</v>
      </c>
      <c r="B12" s="187" t="str">
        <f>IF(H12="","",①大会申込書!$N$5)</f>
        <v/>
      </c>
      <c r="C12" s="187"/>
      <c r="D12" s="187"/>
      <c r="E12" s="187" t="str">
        <f t="shared" si="4"/>
        <v/>
      </c>
      <c r="F12" s="187"/>
      <c r="G12" s="187"/>
      <c r="H12" s="15"/>
      <c r="I12" s="56"/>
      <c r="J12" s="16"/>
      <c r="K12" s="15"/>
      <c r="L12" s="15"/>
      <c r="M12" s="15"/>
      <c r="N12" s="15"/>
      <c r="O12" s="17" t="str">
        <f t="shared" si="0"/>
        <v/>
      </c>
      <c r="P12" s="1" t="str">
        <f>IF(K12="","",VLOOKUP(K12,②個人種目!P:Q,2,FALSE)+VLOOKUP(L12,②個人種目!P:Q,2,FALSE)+VLOOKUP(M12,②個人種目!P:Q,2,FALSE)+VLOOKUP(N12,②個人種目!P:Q,2,FALSE))</f>
        <v/>
      </c>
      <c r="Q12" s="1">
        <v>240</v>
      </c>
      <c r="R12" s="1">
        <v>240</v>
      </c>
      <c r="T12"/>
      <c r="U12" t="str">
        <f t="shared" si="1"/>
        <v/>
      </c>
      <c r="V12"/>
      <c r="W12"/>
      <c r="X12"/>
      <c r="Y12" t="str">
        <f t="shared" si="2"/>
        <v/>
      </c>
      <c r="Z12" t="str">
        <f>IF(B12="","",TEXT(VLOOKUP(O12,データ!$R$24:$T$31,3,FALSE),"@"))</f>
        <v/>
      </c>
      <c r="AA12" t="str">
        <f>IF(B12="","",TEXT(VLOOKUP(H12,データ!$W$4:$X$6,2,FALSE),"@"))</f>
        <v/>
      </c>
      <c r="AB12" t="str">
        <f>IF(B12="","",TEXT(VLOOKUP(I12,データ!$M$4:$N$32,2,FALSE),"@"))</f>
        <v/>
      </c>
      <c r="AC12" t="str">
        <f t="shared" si="3"/>
        <v/>
      </c>
    </row>
    <row r="13" spans="1:29" ht="18" customHeight="1">
      <c r="A13" s="13">
        <v>7</v>
      </c>
      <c r="B13" s="187" t="str">
        <f>IF(H13="","",①大会申込書!$N$5)</f>
        <v/>
      </c>
      <c r="C13" s="187"/>
      <c r="D13" s="187"/>
      <c r="E13" s="187" t="str">
        <f t="shared" si="4"/>
        <v/>
      </c>
      <c r="F13" s="187"/>
      <c r="G13" s="187"/>
      <c r="H13" s="15"/>
      <c r="I13" s="56"/>
      <c r="J13" s="16"/>
      <c r="K13" s="15"/>
      <c r="L13" s="15"/>
      <c r="M13" s="15"/>
      <c r="N13" s="15"/>
      <c r="O13" s="17" t="str">
        <f t="shared" si="0"/>
        <v/>
      </c>
      <c r="P13" s="1" t="str">
        <f>IF(K13="","",VLOOKUP(K13,②個人種目!P:Q,2,FALSE)+VLOOKUP(L13,②個人種目!P:Q,2,FALSE)+VLOOKUP(M13,②個人種目!P:Q,2,FALSE)+VLOOKUP(N13,②個人種目!P:Q,2,FALSE))</f>
        <v/>
      </c>
      <c r="Q13" s="1">
        <v>280</v>
      </c>
      <c r="R13" s="1">
        <v>280</v>
      </c>
      <c r="T13"/>
      <c r="U13" t="str">
        <f t="shared" si="1"/>
        <v/>
      </c>
      <c r="V13"/>
      <c r="W13"/>
      <c r="X13"/>
      <c r="Y13" t="str">
        <f t="shared" si="2"/>
        <v/>
      </c>
      <c r="Z13" t="str">
        <f>IF(B13="","",TEXT(VLOOKUP(O13,データ!$R$24:$T$31,3,FALSE),"@"))</f>
        <v/>
      </c>
      <c r="AA13" t="str">
        <f>IF(B13="","",TEXT(VLOOKUP(H13,データ!$W$4:$X$6,2,FALSE),"@"))</f>
        <v/>
      </c>
      <c r="AB13" t="str">
        <f>IF(B13="","",TEXT(VLOOKUP(I13,データ!$M$4:$N$32,2,FALSE),"@"))</f>
        <v/>
      </c>
      <c r="AC13" t="str">
        <f t="shared" si="3"/>
        <v/>
      </c>
    </row>
    <row r="14" spans="1:29" ht="18" customHeight="1">
      <c r="A14" s="13">
        <v>8</v>
      </c>
      <c r="B14" s="187" t="str">
        <f>IF(H14="","",①大会申込書!$N$5)</f>
        <v/>
      </c>
      <c r="C14" s="187"/>
      <c r="D14" s="187"/>
      <c r="E14" s="187" t="str">
        <f t="shared" si="4"/>
        <v/>
      </c>
      <c r="F14" s="187"/>
      <c r="G14" s="187"/>
      <c r="H14" s="15"/>
      <c r="I14" s="56"/>
      <c r="J14" s="16"/>
      <c r="K14" s="15"/>
      <c r="L14" s="15"/>
      <c r="M14" s="15"/>
      <c r="N14" s="15"/>
      <c r="O14" s="17" t="str">
        <f t="shared" si="0"/>
        <v/>
      </c>
      <c r="P14" s="1" t="str">
        <f>IF(K14="","",VLOOKUP(K14,②個人種目!P:Q,2,FALSE)+VLOOKUP(L14,②個人種目!P:Q,2,FALSE)+VLOOKUP(M14,②個人種目!P:Q,2,FALSE)+VLOOKUP(N14,②個人種目!P:Q,2,FALSE))</f>
        <v/>
      </c>
      <c r="Q14" s="1">
        <v>320</v>
      </c>
      <c r="R14" s="1">
        <v>320</v>
      </c>
      <c r="T14"/>
      <c r="U14" t="str">
        <f t="shared" si="1"/>
        <v/>
      </c>
      <c r="V14"/>
      <c r="W14"/>
      <c r="X14"/>
      <c r="Y14" t="str">
        <f t="shared" si="2"/>
        <v/>
      </c>
      <c r="Z14" t="str">
        <f>IF(B14="","",TEXT(VLOOKUP(O14,データ!$R$24:$T$31,3,FALSE),"@"))</f>
        <v/>
      </c>
      <c r="AA14" t="str">
        <f>IF(B14="","",TEXT(VLOOKUP(H14,データ!$W$4:$X$6,2,FALSE),"@"))</f>
        <v/>
      </c>
      <c r="AB14" t="str">
        <f>IF(B14="","",TEXT(VLOOKUP(I14,データ!$M$4:$N$32,2,FALSE),"@"))</f>
        <v/>
      </c>
      <c r="AC14" t="str">
        <f t="shared" si="3"/>
        <v/>
      </c>
    </row>
    <row r="15" spans="1:29" ht="18" customHeight="1">
      <c r="A15" s="13">
        <v>9</v>
      </c>
      <c r="B15" s="187" t="str">
        <f>IF(H15="","",①大会申込書!$N$5)</f>
        <v/>
      </c>
      <c r="C15" s="187"/>
      <c r="D15" s="187"/>
      <c r="E15" s="187" t="str">
        <f t="shared" si="4"/>
        <v/>
      </c>
      <c r="F15" s="187"/>
      <c r="G15" s="187"/>
      <c r="H15" s="15"/>
      <c r="I15" s="15"/>
      <c r="J15" s="16"/>
      <c r="K15" s="15"/>
      <c r="L15" s="15"/>
      <c r="M15" s="15"/>
      <c r="N15" s="15"/>
      <c r="O15" s="17" t="str">
        <f t="shared" si="0"/>
        <v/>
      </c>
      <c r="P15" s="1" t="str">
        <f>IF(K15="","",VLOOKUP(K15,②個人種目!P:Q,2,FALSE)+VLOOKUP(L15,②個人種目!P:Q,2,FALSE)+VLOOKUP(M15,②個人種目!P:Q,2,FALSE)+VLOOKUP(N15,②個人種目!P:Q,2,FALSE))</f>
        <v/>
      </c>
      <c r="Q15" s="1">
        <v>360</v>
      </c>
      <c r="R15" s="1">
        <v>360</v>
      </c>
      <c r="T15"/>
      <c r="U15" t="str">
        <f t="shared" si="1"/>
        <v/>
      </c>
      <c r="V15"/>
      <c r="W15"/>
      <c r="X15"/>
      <c r="Y15" t="str">
        <f t="shared" si="2"/>
        <v/>
      </c>
      <c r="Z15" t="str">
        <f>IF(B15="","",TEXT(VLOOKUP(O15,データ!$R$24:$T$31,3,FALSE),"@"))</f>
        <v/>
      </c>
      <c r="AA15" t="str">
        <f>IF(B15="","",TEXT(VLOOKUP(H15,データ!$W$4:$X$6,2,FALSE),"@"))</f>
        <v/>
      </c>
      <c r="AB15" t="str">
        <f>IF(B15="","",TEXT(VLOOKUP(I15,データ!$M$4:$N$32,2,FALSE),"@"))</f>
        <v/>
      </c>
      <c r="AC15" t="str">
        <f t="shared" si="3"/>
        <v/>
      </c>
    </row>
    <row r="16" spans="1:29" ht="18" customHeight="1">
      <c r="A16" s="13">
        <v>10</v>
      </c>
      <c r="B16" s="187" t="str">
        <f>IF(H16="","",①大会申込書!$N$5)</f>
        <v/>
      </c>
      <c r="C16" s="187"/>
      <c r="D16" s="187"/>
      <c r="E16" s="187" t="str">
        <f t="shared" si="4"/>
        <v/>
      </c>
      <c r="F16" s="187"/>
      <c r="G16" s="187"/>
      <c r="H16" s="15"/>
      <c r="I16" s="15"/>
      <c r="J16" s="16"/>
      <c r="K16" s="15"/>
      <c r="L16" s="15"/>
      <c r="M16" s="15"/>
      <c r="N16" s="15"/>
      <c r="O16" s="17" t="str">
        <f t="shared" si="0"/>
        <v/>
      </c>
      <c r="P16" s="1" t="str">
        <f>IF(K16="","",VLOOKUP(K16,②個人種目!P:Q,2,FALSE)+VLOOKUP(L16,②個人種目!P:Q,2,FALSE)+VLOOKUP(M16,②個人種目!P:Q,2,FALSE)+VLOOKUP(N16,②個人種目!P:Q,2,FALSE))</f>
        <v/>
      </c>
      <c r="Q16" s="1">
        <v>400</v>
      </c>
      <c r="R16" s="1">
        <v>400</v>
      </c>
      <c r="T16"/>
      <c r="U16" t="str">
        <f t="shared" si="1"/>
        <v/>
      </c>
      <c r="V16"/>
      <c r="W16"/>
      <c r="X16"/>
      <c r="Y16" t="str">
        <f t="shared" si="2"/>
        <v/>
      </c>
      <c r="Z16" t="str">
        <f>IF(B16="","",TEXT(VLOOKUP(O16,データ!$R$24:$T$31,3,FALSE),"@"))</f>
        <v/>
      </c>
      <c r="AA16" t="str">
        <f>IF(B16="","",TEXT(VLOOKUP(H16,データ!$W$4:$X$6,2,FALSE),"@"))</f>
        <v/>
      </c>
      <c r="AB16" t="str">
        <f>IF(B16="","",TEXT(VLOOKUP(I16,データ!$M$4:$N$32,2,FALSE),"@"))</f>
        <v/>
      </c>
      <c r="AC16" t="str">
        <f t="shared" si="3"/>
        <v/>
      </c>
    </row>
    <row r="17" spans="1:29" ht="18" customHeight="1">
      <c r="A17" s="13">
        <v>11</v>
      </c>
      <c r="B17" s="187" t="str">
        <f>IF(H17="","",①大会申込書!$N$5)</f>
        <v/>
      </c>
      <c r="C17" s="187"/>
      <c r="D17" s="187"/>
      <c r="E17" s="187" t="str">
        <f t="shared" si="4"/>
        <v/>
      </c>
      <c r="F17" s="187"/>
      <c r="G17" s="187"/>
      <c r="H17" s="15"/>
      <c r="I17" s="15"/>
      <c r="J17" s="16"/>
      <c r="K17" s="15"/>
      <c r="L17" s="15"/>
      <c r="M17" s="15"/>
      <c r="N17" s="15"/>
      <c r="O17" s="17" t="str">
        <f t="shared" si="0"/>
        <v/>
      </c>
      <c r="P17" s="1" t="str">
        <f>IF(K17="","",VLOOKUP(K17,②個人種目!P:Q,2,FALSE)+VLOOKUP(L17,②個人種目!P:Q,2,FALSE)+VLOOKUP(M17,②個人種目!P:Q,2,FALSE)+VLOOKUP(N17,②個人種目!P:Q,2,FALSE))</f>
        <v/>
      </c>
      <c r="T17"/>
      <c r="U17" t="str">
        <f t="shared" si="1"/>
        <v/>
      </c>
      <c r="V17"/>
      <c r="W17"/>
      <c r="X17"/>
      <c r="Y17" t="str">
        <f t="shared" si="2"/>
        <v/>
      </c>
      <c r="Z17" t="str">
        <f>IF(B17="","",TEXT(VLOOKUP(O17,データ!$R$24:$T$31,3,FALSE),"@"))</f>
        <v/>
      </c>
      <c r="AA17" t="str">
        <f>IF(B17="","",TEXT(VLOOKUP(H17,データ!$W$4:$X$6,2,FALSE),"@"))</f>
        <v/>
      </c>
      <c r="AB17" t="str">
        <f>IF(B17="","",TEXT(VLOOKUP(I17,データ!$M$4:$N$32,2,FALSE),"@"))</f>
        <v/>
      </c>
      <c r="AC17" t="str">
        <f t="shared" si="3"/>
        <v/>
      </c>
    </row>
    <row r="18" spans="1:29" ht="18" customHeight="1">
      <c r="A18" s="13">
        <v>12</v>
      </c>
      <c r="B18" s="187" t="str">
        <f>IF(H18="","",①大会申込書!$N$5)</f>
        <v/>
      </c>
      <c r="C18" s="187"/>
      <c r="D18" s="187"/>
      <c r="E18" s="187" t="str">
        <f t="shared" si="4"/>
        <v/>
      </c>
      <c r="F18" s="187"/>
      <c r="G18" s="187"/>
      <c r="H18" s="15"/>
      <c r="I18" s="15"/>
      <c r="J18" s="16"/>
      <c r="K18" s="15"/>
      <c r="L18" s="15"/>
      <c r="M18" s="15"/>
      <c r="N18" s="15"/>
      <c r="O18" s="17" t="str">
        <f t="shared" si="0"/>
        <v/>
      </c>
      <c r="P18" s="1" t="str">
        <f>IF(K18="","",VLOOKUP(K18,②個人種目!P:Q,2,FALSE)+VLOOKUP(L18,②個人種目!P:Q,2,FALSE)+VLOOKUP(M18,②個人種目!P:Q,2,FALSE)+VLOOKUP(N18,②個人種目!P:Q,2,FALSE))</f>
        <v/>
      </c>
      <c r="T18"/>
      <c r="U18" t="str">
        <f t="shared" si="1"/>
        <v/>
      </c>
      <c r="V18"/>
      <c r="W18"/>
      <c r="X18"/>
      <c r="Y18" t="str">
        <f t="shared" si="2"/>
        <v/>
      </c>
      <c r="Z18" t="str">
        <f>IF(B18="","",TEXT(VLOOKUP(O18,データ!$R$24:$T$31,3,FALSE),"@"))</f>
        <v/>
      </c>
      <c r="AA18" t="str">
        <f>IF(B18="","",TEXT(VLOOKUP(H18,データ!$W$4:$X$6,2,FALSE),"@"))</f>
        <v/>
      </c>
      <c r="AB18" t="str">
        <f>IF(B18="","",TEXT(VLOOKUP(I18,データ!$M$4:$N$32,2,FALSE),"@"))</f>
        <v/>
      </c>
      <c r="AC18" t="str">
        <f t="shared" si="3"/>
        <v/>
      </c>
    </row>
    <row r="19" spans="1:29" ht="18" customHeight="1">
      <c r="A19" s="13">
        <v>13</v>
      </c>
      <c r="B19" s="187" t="str">
        <f>IF(H19="","",①大会申込書!$N$5)</f>
        <v/>
      </c>
      <c r="C19" s="187"/>
      <c r="D19" s="187"/>
      <c r="E19" s="187" t="str">
        <f t="shared" si="4"/>
        <v/>
      </c>
      <c r="F19" s="187"/>
      <c r="G19" s="187"/>
      <c r="H19" s="15"/>
      <c r="I19" s="15"/>
      <c r="J19" s="16"/>
      <c r="K19" s="15"/>
      <c r="L19" s="15"/>
      <c r="M19" s="15"/>
      <c r="N19" s="15"/>
      <c r="O19" s="17" t="str">
        <f t="shared" si="0"/>
        <v/>
      </c>
      <c r="P19" s="1" t="str">
        <f>IF(K19="","",VLOOKUP(K19,②個人種目!P:Q,2,FALSE)+VLOOKUP(L19,②個人種目!P:Q,2,FALSE)+VLOOKUP(M19,②個人種目!P:Q,2,FALSE)+VLOOKUP(N19,②個人種目!P:Q,2,FALSE))</f>
        <v/>
      </c>
      <c r="T19"/>
      <c r="U19" t="str">
        <f t="shared" si="1"/>
        <v/>
      </c>
      <c r="V19"/>
      <c r="W19"/>
      <c r="X19"/>
      <c r="Y19" t="str">
        <f t="shared" si="2"/>
        <v/>
      </c>
      <c r="Z19" t="str">
        <f>IF(B19="","",TEXT(VLOOKUP(O19,データ!$R$24:$T$31,3,FALSE),"@"))</f>
        <v/>
      </c>
      <c r="AA19" t="str">
        <f>IF(B19="","",TEXT(VLOOKUP(H19,データ!$W$4:$X$6,2,FALSE),"@"))</f>
        <v/>
      </c>
      <c r="AB19" t="str">
        <f>IF(B19="","",TEXT(VLOOKUP(I19,データ!$M$4:$N$32,2,FALSE),"@"))</f>
        <v/>
      </c>
      <c r="AC19" t="str">
        <f t="shared" si="3"/>
        <v/>
      </c>
    </row>
    <row r="20" spans="1:29" ht="18" customHeight="1">
      <c r="A20" s="13">
        <v>14</v>
      </c>
      <c r="B20" s="187" t="str">
        <f>IF(H20="","",①大会申込書!$N$5)</f>
        <v/>
      </c>
      <c r="C20" s="187"/>
      <c r="D20" s="187"/>
      <c r="E20" s="187" t="str">
        <f t="shared" si="4"/>
        <v/>
      </c>
      <c r="F20" s="187"/>
      <c r="G20" s="187"/>
      <c r="H20" s="15"/>
      <c r="I20" s="15"/>
      <c r="J20" s="16"/>
      <c r="K20" s="15"/>
      <c r="L20" s="15"/>
      <c r="M20" s="15"/>
      <c r="N20" s="15"/>
      <c r="O20" s="17" t="str">
        <f t="shared" si="0"/>
        <v/>
      </c>
      <c r="P20" s="1" t="str">
        <f>IF(K20="","",VLOOKUP(K20,②個人種目!P:Q,2,FALSE)+VLOOKUP(L20,②個人種目!P:Q,2,FALSE)+VLOOKUP(M20,②個人種目!P:Q,2,FALSE)+VLOOKUP(N20,②個人種目!P:Q,2,FALSE))</f>
        <v/>
      </c>
      <c r="T20"/>
      <c r="U20" t="str">
        <f t="shared" si="1"/>
        <v/>
      </c>
      <c r="V20"/>
      <c r="W20"/>
      <c r="X20"/>
      <c r="Y20" t="str">
        <f t="shared" si="2"/>
        <v/>
      </c>
      <c r="Z20" t="str">
        <f>IF(B20="","",TEXT(VLOOKUP(O20,データ!$R$24:$T$31,3,FALSE),"@"))</f>
        <v/>
      </c>
      <c r="AA20" t="str">
        <f>IF(B20="","",TEXT(VLOOKUP(H20,データ!$W$4:$X$6,2,FALSE),"@"))</f>
        <v/>
      </c>
      <c r="AB20" t="str">
        <f>IF(B20="","",TEXT(VLOOKUP(I20,データ!$M$4:$N$32,2,FALSE),"@"))</f>
        <v/>
      </c>
      <c r="AC20" t="str">
        <f t="shared" si="3"/>
        <v/>
      </c>
    </row>
    <row r="21" spans="1:29" ht="18" customHeight="1">
      <c r="A21" s="13">
        <v>15</v>
      </c>
      <c r="B21" s="187" t="str">
        <f>IF(H21="","",①大会申込書!$N$5)</f>
        <v/>
      </c>
      <c r="C21" s="187"/>
      <c r="D21" s="187"/>
      <c r="E21" s="187" t="str">
        <f t="shared" si="4"/>
        <v/>
      </c>
      <c r="F21" s="187"/>
      <c r="G21" s="187"/>
      <c r="H21" s="15"/>
      <c r="I21" s="15"/>
      <c r="J21" s="16"/>
      <c r="K21" s="15"/>
      <c r="L21" s="15"/>
      <c r="M21" s="15"/>
      <c r="N21" s="15"/>
      <c r="O21" s="17" t="str">
        <f t="shared" si="0"/>
        <v/>
      </c>
      <c r="P21" s="1" t="str">
        <f>IF(K21="","",VLOOKUP(K21,②個人種目!P:Q,2,FALSE)+VLOOKUP(L21,②個人種目!P:Q,2,FALSE)+VLOOKUP(M21,②個人種目!P:Q,2,FALSE)+VLOOKUP(N21,②個人種目!P:Q,2,FALSE))</f>
        <v/>
      </c>
      <c r="T21"/>
      <c r="U21" t="str">
        <f t="shared" si="1"/>
        <v/>
      </c>
      <c r="V21"/>
      <c r="W21"/>
      <c r="X21"/>
      <c r="Y21" t="str">
        <f t="shared" si="2"/>
        <v/>
      </c>
      <c r="Z21" t="str">
        <f>IF(B21="","",TEXT(VLOOKUP(O21,データ!$R$24:$T$31,3,FALSE),"@"))</f>
        <v/>
      </c>
      <c r="AA21" t="str">
        <f>IF(B21="","",TEXT(VLOOKUP(H21,データ!$W$4:$X$6,2,FALSE),"@"))</f>
        <v/>
      </c>
      <c r="AB21" t="str">
        <f>IF(B21="","",TEXT(VLOOKUP(I21,データ!$M$4:$N$32,2,FALSE),"@"))</f>
        <v/>
      </c>
      <c r="AC21" t="str">
        <f t="shared" si="3"/>
        <v/>
      </c>
    </row>
    <row r="22" spans="1:29" ht="18" customHeight="1">
      <c r="A22" s="13">
        <v>16</v>
      </c>
      <c r="B22" s="187" t="str">
        <f>IF(H22="","",①大会申込書!$N$5)</f>
        <v/>
      </c>
      <c r="C22" s="187"/>
      <c r="D22" s="187"/>
      <c r="E22" s="187" t="str">
        <f t="shared" si="4"/>
        <v/>
      </c>
      <c r="F22" s="187"/>
      <c r="G22" s="187"/>
      <c r="H22" s="15"/>
      <c r="I22" s="15"/>
      <c r="J22" s="16"/>
      <c r="K22" s="15"/>
      <c r="L22" s="15"/>
      <c r="M22" s="15"/>
      <c r="N22" s="15"/>
      <c r="O22" s="17" t="str">
        <f t="shared" si="0"/>
        <v/>
      </c>
      <c r="P22" s="1" t="str">
        <f>IF(K22="","",VLOOKUP(K22,②個人種目!P:Q,2,FALSE)+VLOOKUP(L22,②個人種目!P:Q,2,FALSE)+VLOOKUP(M22,②個人種目!P:Q,2,FALSE)+VLOOKUP(N22,②個人種目!P:Q,2,FALSE))</f>
        <v/>
      </c>
      <c r="T22"/>
      <c r="U22" t="str">
        <f t="shared" ref="U22:U36" si="5">IF(B22="","",B22)</f>
        <v/>
      </c>
      <c r="V22"/>
      <c r="W22"/>
      <c r="X22"/>
      <c r="Y22" t="str">
        <f t="shared" ref="Y22:Y36" si="6">IF(B22="","","5")</f>
        <v/>
      </c>
      <c r="Z22" t="str">
        <f>IF(B22="","",TEXT(VLOOKUP(O22,データ!$R$24:$T$31,3,FALSE),"@"))</f>
        <v/>
      </c>
      <c r="AA22" t="str">
        <f>IF(B22="","",TEXT(VLOOKUP(H22,データ!$W$4:$X$6,2,FALSE),"@"))</f>
        <v/>
      </c>
      <c r="AB22" t="str">
        <f>IF(B22="","",TEXT(VLOOKUP(I22,データ!$M$4:$N$32,2,FALSE),"@"))</f>
        <v/>
      </c>
      <c r="AC22" t="str">
        <f t="shared" ref="AC22:AC36" si="7">IF(J22="","",TEXT(J22,"000.00"))</f>
        <v/>
      </c>
    </row>
    <row r="23" spans="1:29" ht="18" customHeight="1">
      <c r="A23" s="13">
        <v>17</v>
      </c>
      <c r="B23" s="187" t="str">
        <f>IF(H23="","",①大会申込書!$N$5)</f>
        <v/>
      </c>
      <c r="C23" s="187"/>
      <c r="D23" s="187"/>
      <c r="E23" s="187" t="str">
        <f t="shared" si="4"/>
        <v/>
      </c>
      <c r="F23" s="187"/>
      <c r="G23" s="187"/>
      <c r="H23" s="15"/>
      <c r="I23" s="15"/>
      <c r="J23" s="16"/>
      <c r="K23" s="15"/>
      <c r="L23" s="15"/>
      <c r="M23" s="15"/>
      <c r="N23" s="15"/>
      <c r="O23" s="17" t="str">
        <f t="shared" si="0"/>
        <v/>
      </c>
      <c r="P23" s="1" t="str">
        <f>IF(K23="","",VLOOKUP(K23,②個人種目!P:Q,2,FALSE)+VLOOKUP(L23,②個人種目!P:Q,2,FALSE)+VLOOKUP(M23,②個人種目!P:Q,2,FALSE)+VLOOKUP(N23,②個人種目!P:Q,2,FALSE))</f>
        <v/>
      </c>
      <c r="T23"/>
      <c r="U23" t="str">
        <f t="shared" si="5"/>
        <v/>
      </c>
      <c r="V23"/>
      <c r="W23"/>
      <c r="X23"/>
      <c r="Y23" t="str">
        <f t="shared" si="6"/>
        <v/>
      </c>
      <c r="Z23" t="str">
        <f>IF(B23="","",TEXT(VLOOKUP(O23,データ!$R$24:$T$31,3,FALSE),"@"))</f>
        <v/>
      </c>
      <c r="AA23" t="str">
        <f>IF(B23="","",TEXT(VLOOKUP(H23,データ!$W$4:$X$6,2,FALSE),"@"))</f>
        <v/>
      </c>
      <c r="AB23" t="str">
        <f>IF(B23="","",TEXT(VLOOKUP(I23,データ!$M$4:$N$32,2,FALSE),"@"))</f>
        <v/>
      </c>
      <c r="AC23" t="str">
        <f t="shared" si="7"/>
        <v/>
      </c>
    </row>
    <row r="24" spans="1:29" ht="18" customHeight="1">
      <c r="A24" s="13">
        <v>18</v>
      </c>
      <c r="B24" s="187" t="str">
        <f>IF(H24="","",①大会申込書!$N$5)</f>
        <v/>
      </c>
      <c r="C24" s="187"/>
      <c r="D24" s="187"/>
      <c r="E24" s="187" t="str">
        <f t="shared" si="4"/>
        <v/>
      </c>
      <c r="F24" s="187"/>
      <c r="G24" s="187"/>
      <c r="H24" s="15"/>
      <c r="I24" s="15"/>
      <c r="J24" s="16"/>
      <c r="K24" s="15"/>
      <c r="L24" s="15"/>
      <c r="M24" s="15"/>
      <c r="N24" s="15"/>
      <c r="O24" s="17" t="str">
        <f t="shared" si="0"/>
        <v/>
      </c>
      <c r="P24" s="1" t="str">
        <f>IF(K24="","",VLOOKUP(K24,②個人種目!P:Q,2,FALSE)+VLOOKUP(L24,②個人種目!P:Q,2,FALSE)+VLOOKUP(M24,②個人種目!P:Q,2,FALSE)+VLOOKUP(N24,②個人種目!P:Q,2,FALSE))</f>
        <v/>
      </c>
      <c r="T24"/>
      <c r="U24" t="str">
        <f t="shared" si="5"/>
        <v/>
      </c>
      <c r="V24"/>
      <c r="W24"/>
      <c r="X24"/>
      <c r="Y24" t="str">
        <f t="shared" si="6"/>
        <v/>
      </c>
      <c r="Z24" t="str">
        <f>IF(B24="","",TEXT(VLOOKUP(O24,データ!$R$24:$T$31,3,FALSE),"@"))</f>
        <v/>
      </c>
      <c r="AA24" t="str">
        <f>IF(B24="","",TEXT(VLOOKUP(H24,データ!$W$4:$X$6,2,FALSE),"@"))</f>
        <v/>
      </c>
      <c r="AB24" t="str">
        <f>IF(B24="","",TEXT(VLOOKUP(I24,データ!$M$4:$N$32,2,FALSE),"@"))</f>
        <v/>
      </c>
      <c r="AC24" t="str">
        <f t="shared" si="7"/>
        <v/>
      </c>
    </row>
    <row r="25" spans="1:29" ht="18" customHeight="1">
      <c r="A25" s="13">
        <v>19</v>
      </c>
      <c r="B25" s="187" t="str">
        <f>IF(H25="","",①大会申込書!$N$5)</f>
        <v/>
      </c>
      <c r="C25" s="187"/>
      <c r="D25" s="187"/>
      <c r="E25" s="187" t="str">
        <f t="shared" si="4"/>
        <v/>
      </c>
      <c r="F25" s="187"/>
      <c r="G25" s="187"/>
      <c r="H25" s="15"/>
      <c r="I25" s="15"/>
      <c r="J25" s="16"/>
      <c r="K25" s="15"/>
      <c r="L25" s="15"/>
      <c r="M25" s="15"/>
      <c r="N25" s="15"/>
      <c r="O25" s="17" t="str">
        <f t="shared" si="0"/>
        <v/>
      </c>
      <c r="P25" s="1" t="str">
        <f>IF(K25="","",VLOOKUP(K25,②個人種目!P:Q,2,FALSE)+VLOOKUP(L25,②個人種目!P:Q,2,FALSE)+VLOOKUP(M25,②個人種目!P:Q,2,FALSE)+VLOOKUP(N25,②個人種目!P:Q,2,FALSE))</f>
        <v/>
      </c>
      <c r="T25"/>
      <c r="U25" t="str">
        <f t="shared" si="5"/>
        <v/>
      </c>
      <c r="V25"/>
      <c r="W25"/>
      <c r="X25"/>
      <c r="Y25" t="str">
        <f t="shared" si="6"/>
        <v/>
      </c>
      <c r="Z25" t="str">
        <f>IF(B25="","",TEXT(VLOOKUP(O25,データ!$R$24:$T$31,3,FALSE),"@"))</f>
        <v/>
      </c>
      <c r="AA25" t="str">
        <f>IF(B25="","",TEXT(VLOOKUP(H25,データ!$W$4:$X$6,2,FALSE),"@"))</f>
        <v/>
      </c>
      <c r="AB25" t="str">
        <f>IF(B25="","",TEXT(VLOOKUP(I25,データ!$M$4:$N$32,2,FALSE),"@"))</f>
        <v/>
      </c>
      <c r="AC25" t="str">
        <f t="shared" si="7"/>
        <v/>
      </c>
    </row>
    <row r="26" spans="1:29" ht="18" customHeight="1">
      <c r="A26" s="13">
        <v>20</v>
      </c>
      <c r="B26" s="187" t="str">
        <f>IF(H26="","",①大会申込書!$N$5)</f>
        <v/>
      </c>
      <c r="C26" s="187"/>
      <c r="D26" s="187"/>
      <c r="E26" s="187" t="str">
        <f t="shared" si="4"/>
        <v/>
      </c>
      <c r="F26" s="187"/>
      <c r="G26" s="187"/>
      <c r="H26" s="15"/>
      <c r="I26" s="15"/>
      <c r="J26" s="16"/>
      <c r="K26" s="15"/>
      <c r="L26" s="15"/>
      <c r="M26" s="15"/>
      <c r="N26" s="15"/>
      <c r="O26" s="17" t="str">
        <f t="shared" si="0"/>
        <v/>
      </c>
      <c r="P26" s="1" t="str">
        <f>IF(K26="","",VLOOKUP(K26,②個人種目!P:Q,2,FALSE)+VLOOKUP(L26,②個人種目!P:Q,2,FALSE)+VLOOKUP(M26,②個人種目!P:Q,2,FALSE)+VLOOKUP(N26,②個人種目!P:Q,2,FALSE))</f>
        <v/>
      </c>
      <c r="T26"/>
      <c r="U26" t="str">
        <f t="shared" si="5"/>
        <v/>
      </c>
      <c r="V26"/>
      <c r="W26"/>
      <c r="X26"/>
      <c r="Y26" t="str">
        <f t="shared" si="6"/>
        <v/>
      </c>
      <c r="Z26" t="str">
        <f>IF(B26="","",TEXT(VLOOKUP(O26,データ!$R$24:$T$31,3,FALSE),"@"))</f>
        <v/>
      </c>
      <c r="AA26" t="str">
        <f>IF(B26="","",TEXT(VLOOKUP(H26,データ!$W$4:$X$6,2,FALSE),"@"))</f>
        <v/>
      </c>
      <c r="AB26" t="str">
        <f>IF(B26="","",TEXT(VLOOKUP(I26,データ!$M$4:$N$32,2,FALSE),"@"))</f>
        <v/>
      </c>
      <c r="AC26" t="str">
        <f t="shared" si="7"/>
        <v/>
      </c>
    </row>
    <row r="27" spans="1:29" ht="18" customHeight="1">
      <c r="A27" s="13">
        <v>21</v>
      </c>
      <c r="B27" s="187" t="str">
        <f>IF(H27="","",①大会申込書!$N$5)</f>
        <v/>
      </c>
      <c r="C27" s="187"/>
      <c r="D27" s="187"/>
      <c r="E27" s="187" t="str">
        <f t="shared" si="4"/>
        <v/>
      </c>
      <c r="F27" s="187"/>
      <c r="G27" s="187"/>
      <c r="H27" s="15"/>
      <c r="I27" s="15"/>
      <c r="J27" s="16"/>
      <c r="K27" s="15"/>
      <c r="L27" s="15"/>
      <c r="M27" s="15"/>
      <c r="N27" s="15"/>
      <c r="O27" s="17" t="str">
        <f t="shared" si="0"/>
        <v/>
      </c>
      <c r="P27" s="1" t="str">
        <f>IF(K27="","",VLOOKUP(K27,②個人種目!P:Q,2,FALSE)+VLOOKUP(L27,②個人種目!P:Q,2,FALSE)+VLOOKUP(M27,②個人種目!P:Q,2,FALSE)+VLOOKUP(N27,②個人種目!P:Q,2,FALSE))</f>
        <v/>
      </c>
      <c r="T27"/>
      <c r="U27" t="str">
        <f t="shared" si="5"/>
        <v/>
      </c>
      <c r="V27"/>
      <c r="W27"/>
      <c r="X27"/>
      <c r="Y27" t="str">
        <f t="shared" si="6"/>
        <v/>
      </c>
      <c r="Z27" t="str">
        <f>IF(B27="","",TEXT(VLOOKUP(O27,データ!$R$24:$T$31,3,FALSE),"@"))</f>
        <v/>
      </c>
      <c r="AA27" t="str">
        <f>IF(B27="","",TEXT(VLOOKUP(H27,データ!$W$4:$X$6,2,FALSE),"@"))</f>
        <v/>
      </c>
      <c r="AB27" t="str">
        <f>IF(B27="","",TEXT(VLOOKUP(I27,データ!$M$4:$N$32,2,FALSE),"@"))</f>
        <v/>
      </c>
      <c r="AC27" t="str">
        <f t="shared" si="7"/>
        <v/>
      </c>
    </row>
    <row r="28" spans="1:29" ht="18" customHeight="1">
      <c r="A28" s="13">
        <v>22</v>
      </c>
      <c r="B28" s="187" t="str">
        <f>IF(H28="","",①大会申込書!$N$5)</f>
        <v/>
      </c>
      <c r="C28" s="187"/>
      <c r="D28" s="187"/>
      <c r="E28" s="187" t="str">
        <f t="shared" si="4"/>
        <v/>
      </c>
      <c r="F28" s="187"/>
      <c r="G28" s="187"/>
      <c r="H28" s="15"/>
      <c r="I28" s="15"/>
      <c r="J28" s="16"/>
      <c r="K28" s="15"/>
      <c r="L28" s="15"/>
      <c r="M28" s="15"/>
      <c r="N28" s="15"/>
      <c r="O28" s="17" t="str">
        <f t="shared" si="0"/>
        <v/>
      </c>
      <c r="P28" s="1" t="str">
        <f>IF(K28="","",VLOOKUP(K28,②個人種目!P:Q,2,FALSE)+VLOOKUP(L28,②個人種目!P:Q,2,FALSE)+VLOOKUP(M28,②個人種目!P:Q,2,FALSE)+VLOOKUP(N28,②個人種目!P:Q,2,FALSE))</f>
        <v/>
      </c>
      <c r="T28"/>
      <c r="U28" t="str">
        <f t="shared" si="5"/>
        <v/>
      </c>
      <c r="V28"/>
      <c r="W28"/>
      <c r="X28"/>
      <c r="Y28" t="str">
        <f t="shared" si="6"/>
        <v/>
      </c>
      <c r="Z28" t="str">
        <f>IF(B28="","",TEXT(VLOOKUP(O28,データ!$R$24:$T$31,3,FALSE),"@"))</f>
        <v/>
      </c>
      <c r="AA28" t="str">
        <f>IF(B28="","",TEXT(VLOOKUP(H28,データ!$W$4:$X$6,2,FALSE),"@"))</f>
        <v/>
      </c>
      <c r="AB28" t="str">
        <f>IF(B28="","",TEXT(VLOOKUP(I28,データ!$M$4:$N$32,2,FALSE),"@"))</f>
        <v/>
      </c>
      <c r="AC28" t="str">
        <f t="shared" si="7"/>
        <v/>
      </c>
    </row>
    <row r="29" spans="1:29" ht="18" customHeight="1">
      <c r="A29" s="13">
        <v>23</v>
      </c>
      <c r="B29" s="187" t="str">
        <f>IF(H29="","",①大会申込書!$N$5)</f>
        <v/>
      </c>
      <c r="C29" s="187"/>
      <c r="D29" s="187"/>
      <c r="E29" s="187" t="str">
        <f t="shared" si="4"/>
        <v/>
      </c>
      <c r="F29" s="187"/>
      <c r="G29" s="187"/>
      <c r="H29" s="15"/>
      <c r="I29" s="15"/>
      <c r="J29" s="16"/>
      <c r="K29" s="15"/>
      <c r="L29" s="15"/>
      <c r="M29" s="15"/>
      <c r="N29" s="15"/>
      <c r="O29" s="17" t="str">
        <f t="shared" si="0"/>
        <v/>
      </c>
      <c r="P29" s="1" t="str">
        <f>IF(K29="","",VLOOKUP(K29,②個人種目!P:Q,2,FALSE)+VLOOKUP(L29,②個人種目!P:Q,2,FALSE)+VLOOKUP(M29,②個人種目!P:Q,2,FALSE)+VLOOKUP(N29,②個人種目!P:Q,2,FALSE))</f>
        <v/>
      </c>
      <c r="T29"/>
      <c r="U29" t="str">
        <f t="shared" si="5"/>
        <v/>
      </c>
      <c r="V29"/>
      <c r="W29"/>
      <c r="X29"/>
      <c r="Y29" t="str">
        <f t="shared" si="6"/>
        <v/>
      </c>
      <c r="Z29" t="str">
        <f>IF(B29="","",TEXT(VLOOKUP(O29,データ!$R$24:$T$31,3,FALSE),"@"))</f>
        <v/>
      </c>
      <c r="AA29" t="str">
        <f>IF(B29="","",TEXT(VLOOKUP(H29,データ!$W$4:$X$6,2,FALSE),"@"))</f>
        <v/>
      </c>
      <c r="AB29" t="str">
        <f>IF(B29="","",TEXT(VLOOKUP(I29,データ!$M$4:$N$32,2,FALSE),"@"))</f>
        <v/>
      </c>
      <c r="AC29" t="str">
        <f t="shared" si="7"/>
        <v/>
      </c>
    </row>
    <row r="30" spans="1:29" ht="18" customHeight="1">
      <c r="A30" s="13">
        <v>24</v>
      </c>
      <c r="B30" s="187" t="str">
        <f>IF(H30="","",①大会申込書!$N$5)</f>
        <v/>
      </c>
      <c r="C30" s="187"/>
      <c r="D30" s="187"/>
      <c r="E30" s="187" t="str">
        <f t="shared" si="4"/>
        <v/>
      </c>
      <c r="F30" s="187"/>
      <c r="G30" s="187"/>
      <c r="H30" s="15"/>
      <c r="I30" s="15"/>
      <c r="J30" s="16"/>
      <c r="K30" s="15"/>
      <c r="L30" s="15"/>
      <c r="M30" s="15"/>
      <c r="N30" s="15"/>
      <c r="O30" s="17" t="str">
        <f t="shared" si="0"/>
        <v/>
      </c>
      <c r="P30" s="1" t="str">
        <f>IF(K30="","",VLOOKUP(K30,②個人種目!P:Q,2,FALSE)+VLOOKUP(L30,②個人種目!P:Q,2,FALSE)+VLOOKUP(M30,②個人種目!P:Q,2,FALSE)+VLOOKUP(N30,②個人種目!P:Q,2,FALSE))</f>
        <v/>
      </c>
      <c r="T30"/>
      <c r="U30" t="str">
        <f t="shared" si="5"/>
        <v/>
      </c>
      <c r="V30"/>
      <c r="W30"/>
      <c r="X30"/>
      <c r="Y30" t="str">
        <f t="shared" si="6"/>
        <v/>
      </c>
      <c r="Z30" t="str">
        <f>IF(B30="","",TEXT(VLOOKUP(O30,データ!$R$24:$T$31,3,FALSE),"@"))</f>
        <v/>
      </c>
      <c r="AA30" t="str">
        <f>IF(B30="","",TEXT(VLOOKUP(H30,データ!$W$4:$X$6,2,FALSE),"@"))</f>
        <v/>
      </c>
      <c r="AB30" t="str">
        <f>IF(B30="","",TEXT(VLOOKUP(I30,データ!$M$4:$N$32,2,FALSE),"@"))</f>
        <v/>
      </c>
      <c r="AC30" t="str">
        <f t="shared" si="7"/>
        <v/>
      </c>
    </row>
    <row r="31" spans="1:29" ht="18" customHeight="1">
      <c r="A31" s="13">
        <v>25</v>
      </c>
      <c r="B31" s="187" t="str">
        <f>IF(H31="","",①大会申込書!$N$5)</f>
        <v/>
      </c>
      <c r="C31" s="187"/>
      <c r="D31" s="187"/>
      <c r="E31" s="187" t="str">
        <f t="shared" si="4"/>
        <v/>
      </c>
      <c r="F31" s="187"/>
      <c r="G31" s="187"/>
      <c r="H31" s="15"/>
      <c r="I31" s="15"/>
      <c r="J31" s="16"/>
      <c r="K31" s="15"/>
      <c r="L31" s="15"/>
      <c r="M31" s="15"/>
      <c r="N31" s="15"/>
      <c r="O31" s="17" t="str">
        <f t="shared" si="0"/>
        <v/>
      </c>
      <c r="P31" s="1" t="str">
        <f>IF(K31="","",VLOOKUP(K31,②個人種目!P:Q,2,FALSE)+VLOOKUP(L31,②個人種目!P:Q,2,FALSE)+VLOOKUP(M31,②個人種目!P:Q,2,FALSE)+VLOOKUP(N31,②個人種目!P:Q,2,FALSE))</f>
        <v/>
      </c>
      <c r="T31"/>
      <c r="U31" t="str">
        <f t="shared" si="5"/>
        <v/>
      </c>
      <c r="V31"/>
      <c r="W31"/>
      <c r="X31"/>
      <c r="Y31" t="str">
        <f t="shared" si="6"/>
        <v/>
      </c>
      <c r="Z31" t="str">
        <f>IF(B31="","",TEXT(VLOOKUP(O31,データ!$R$24:$T$31,3,FALSE),"@"))</f>
        <v/>
      </c>
      <c r="AA31" t="str">
        <f>IF(B31="","",TEXT(VLOOKUP(H31,データ!$W$4:$X$6,2,FALSE),"@"))</f>
        <v/>
      </c>
      <c r="AB31" t="str">
        <f>IF(B31="","",TEXT(VLOOKUP(I31,データ!$M$4:$N$32,2,FALSE),"@"))</f>
        <v/>
      </c>
      <c r="AC31" t="str">
        <f t="shared" si="7"/>
        <v/>
      </c>
    </row>
    <row r="32" spans="1:29" ht="18" customHeight="1">
      <c r="A32" s="13">
        <v>26</v>
      </c>
      <c r="B32" s="187" t="str">
        <f>IF(H32="","",①大会申込書!$N$5)</f>
        <v/>
      </c>
      <c r="C32" s="187"/>
      <c r="D32" s="187"/>
      <c r="E32" s="187" t="str">
        <f t="shared" si="4"/>
        <v/>
      </c>
      <c r="F32" s="187"/>
      <c r="G32" s="187"/>
      <c r="H32" s="15"/>
      <c r="I32" s="15"/>
      <c r="J32" s="16"/>
      <c r="K32" s="15"/>
      <c r="L32" s="15"/>
      <c r="M32" s="15"/>
      <c r="N32" s="15"/>
      <c r="O32" s="17" t="str">
        <f t="shared" si="0"/>
        <v/>
      </c>
      <c r="P32" s="1" t="str">
        <f>IF(K32="","",VLOOKUP(K32,②個人種目!P:Q,2,FALSE)+VLOOKUP(L32,②個人種目!P:Q,2,FALSE)+VLOOKUP(M32,②個人種目!P:Q,2,FALSE)+VLOOKUP(N32,②個人種目!P:Q,2,FALSE))</f>
        <v/>
      </c>
      <c r="T32"/>
      <c r="U32" t="str">
        <f t="shared" si="5"/>
        <v/>
      </c>
      <c r="V32"/>
      <c r="W32"/>
      <c r="X32"/>
      <c r="Y32" t="str">
        <f t="shared" si="6"/>
        <v/>
      </c>
      <c r="Z32" t="str">
        <f>IF(B32="","",TEXT(VLOOKUP(O32,データ!$R$24:$T$31,3,FALSE),"@"))</f>
        <v/>
      </c>
      <c r="AA32" t="str">
        <f>IF(B32="","",TEXT(VLOOKUP(H32,データ!$W$4:$X$6,2,FALSE),"@"))</f>
        <v/>
      </c>
      <c r="AB32" t="str">
        <f>IF(B32="","",TEXT(VLOOKUP(I32,データ!$M$4:$N$32,2,FALSE),"@"))</f>
        <v/>
      </c>
      <c r="AC32" t="str">
        <f t="shared" si="7"/>
        <v/>
      </c>
    </row>
    <row r="33" spans="1:29" ht="18" customHeight="1">
      <c r="A33" s="13">
        <v>27</v>
      </c>
      <c r="B33" s="187" t="str">
        <f>IF(H33="","",①大会申込書!$N$5)</f>
        <v/>
      </c>
      <c r="C33" s="187"/>
      <c r="D33" s="187"/>
      <c r="E33" s="187" t="str">
        <f t="shared" si="4"/>
        <v/>
      </c>
      <c r="F33" s="187"/>
      <c r="G33" s="187"/>
      <c r="H33" s="15"/>
      <c r="I33" s="15"/>
      <c r="J33" s="16"/>
      <c r="K33" s="15"/>
      <c r="L33" s="15"/>
      <c r="M33" s="15"/>
      <c r="N33" s="15"/>
      <c r="O33" s="17" t="str">
        <f t="shared" si="0"/>
        <v/>
      </c>
      <c r="P33" s="1" t="str">
        <f>IF(K33="","",VLOOKUP(K33,②個人種目!P:Q,2,FALSE)+VLOOKUP(L33,②個人種目!P:Q,2,FALSE)+VLOOKUP(M33,②個人種目!P:Q,2,FALSE)+VLOOKUP(N33,②個人種目!P:Q,2,FALSE))</f>
        <v/>
      </c>
      <c r="T33"/>
      <c r="U33" t="str">
        <f t="shared" si="5"/>
        <v/>
      </c>
      <c r="V33"/>
      <c r="W33"/>
      <c r="X33"/>
      <c r="Y33" t="str">
        <f t="shared" si="6"/>
        <v/>
      </c>
      <c r="Z33" t="str">
        <f>IF(B33="","",TEXT(VLOOKUP(O33,データ!$R$24:$T$31,3,FALSE),"@"))</f>
        <v/>
      </c>
      <c r="AA33" t="str">
        <f>IF(B33="","",TEXT(VLOOKUP(H33,データ!$W$4:$X$6,2,FALSE),"@"))</f>
        <v/>
      </c>
      <c r="AB33" t="str">
        <f>IF(B33="","",TEXT(VLOOKUP(I33,データ!$M$4:$N$32,2,FALSE),"@"))</f>
        <v/>
      </c>
      <c r="AC33" t="str">
        <f t="shared" si="7"/>
        <v/>
      </c>
    </row>
    <row r="34" spans="1:29" ht="18" customHeight="1">
      <c r="A34" s="13">
        <v>28</v>
      </c>
      <c r="B34" s="187" t="str">
        <f>IF(H34="","",①大会申込書!$N$5)</f>
        <v/>
      </c>
      <c r="C34" s="187"/>
      <c r="D34" s="187"/>
      <c r="E34" s="187" t="str">
        <f t="shared" si="4"/>
        <v/>
      </c>
      <c r="F34" s="187"/>
      <c r="G34" s="187"/>
      <c r="H34" s="15"/>
      <c r="I34" s="15"/>
      <c r="J34" s="16"/>
      <c r="K34" s="15"/>
      <c r="L34" s="15"/>
      <c r="M34" s="15"/>
      <c r="N34" s="15"/>
      <c r="O34" s="17" t="str">
        <f t="shared" si="0"/>
        <v/>
      </c>
      <c r="P34" s="1" t="str">
        <f>IF(K34="","",VLOOKUP(K34,②個人種目!P:Q,2,FALSE)+VLOOKUP(L34,②個人種目!P:Q,2,FALSE)+VLOOKUP(M34,②個人種目!P:Q,2,FALSE)+VLOOKUP(N34,②個人種目!P:Q,2,FALSE))</f>
        <v/>
      </c>
      <c r="T34"/>
      <c r="U34" t="str">
        <f t="shared" si="5"/>
        <v/>
      </c>
      <c r="V34"/>
      <c r="W34"/>
      <c r="X34"/>
      <c r="Y34" t="str">
        <f t="shared" si="6"/>
        <v/>
      </c>
      <c r="Z34" t="str">
        <f>IF(B34="","",TEXT(VLOOKUP(O34,データ!$R$24:$T$31,3,FALSE),"@"))</f>
        <v/>
      </c>
      <c r="AA34" t="str">
        <f>IF(B34="","",TEXT(VLOOKUP(H34,データ!$W$4:$X$6,2,FALSE),"@"))</f>
        <v/>
      </c>
      <c r="AB34" t="str">
        <f>IF(B34="","",TEXT(VLOOKUP(I34,データ!$M$4:$N$32,2,FALSE),"@"))</f>
        <v/>
      </c>
      <c r="AC34" t="str">
        <f t="shared" si="7"/>
        <v/>
      </c>
    </row>
    <row r="35" spans="1:29" ht="18" customHeight="1">
      <c r="A35" s="13">
        <v>29</v>
      </c>
      <c r="B35" s="187" t="str">
        <f>IF(H35="","",①大会申込書!$N$5)</f>
        <v/>
      </c>
      <c r="C35" s="187"/>
      <c r="D35" s="187"/>
      <c r="E35" s="187" t="str">
        <f t="shared" si="4"/>
        <v/>
      </c>
      <c r="F35" s="187"/>
      <c r="G35" s="187"/>
      <c r="H35" s="15"/>
      <c r="I35" s="15"/>
      <c r="J35" s="16"/>
      <c r="K35" s="15"/>
      <c r="L35" s="15"/>
      <c r="M35" s="15"/>
      <c r="N35" s="15"/>
      <c r="O35" s="17" t="str">
        <f t="shared" si="0"/>
        <v/>
      </c>
      <c r="P35" s="1" t="str">
        <f>IF(K35="","",VLOOKUP(K35,②個人種目!P:Q,2,FALSE)+VLOOKUP(L35,②個人種目!P:Q,2,FALSE)+VLOOKUP(M35,②個人種目!P:Q,2,FALSE)+VLOOKUP(N35,②個人種目!P:Q,2,FALSE))</f>
        <v/>
      </c>
      <c r="T35"/>
      <c r="U35" t="str">
        <f t="shared" si="5"/>
        <v/>
      </c>
      <c r="V35"/>
      <c r="W35"/>
      <c r="X35"/>
      <c r="Y35" t="str">
        <f t="shared" si="6"/>
        <v/>
      </c>
      <c r="Z35" t="str">
        <f>IF(B35="","",TEXT(VLOOKUP(O35,データ!$R$24:$T$31,3,FALSE),"@"))</f>
        <v/>
      </c>
      <c r="AA35" t="str">
        <f>IF(B35="","",TEXT(VLOOKUP(H35,データ!$W$4:$X$6,2,FALSE),"@"))</f>
        <v/>
      </c>
      <c r="AB35" t="str">
        <f>IF(B35="","",TEXT(VLOOKUP(I35,データ!$M$4:$N$32,2,FALSE),"@"))</f>
        <v/>
      </c>
      <c r="AC35" t="str">
        <f t="shared" si="7"/>
        <v/>
      </c>
    </row>
    <row r="36" spans="1:29" ht="18" customHeight="1">
      <c r="A36" s="13">
        <v>30</v>
      </c>
      <c r="B36" s="187" t="str">
        <f>IF(H36="","",①大会申込書!$N$5)</f>
        <v/>
      </c>
      <c r="C36" s="187"/>
      <c r="D36" s="187"/>
      <c r="E36" s="187" t="str">
        <f t="shared" si="4"/>
        <v/>
      </c>
      <c r="F36" s="187"/>
      <c r="G36" s="187"/>
      <c r="H36" s="15"/>
      <c r="I36" s="15"/>
      <c r="J36" s="16"/>
      <c r="K36" s="15"/>
      <c r="L36" s="15"/>
      <c r="M36" s="15"/>
      <c r="N36" s="15"/>
      <c r="O36" s="17" t="str">
        <f t="shared" si="0"/>
        <v/>
      </c>
      <c r="P36" s="1" t="str">
        <f>IF(K36="","",VLOOKUP(K36,②個人種目!P:Q,2,FALSE)+VLOOKUP(L36,②個人種目!P:Q,2,FALSE)+VLOOKUP(M36,②個人種目!P:Q,2,FALSE)+VLOOKUP(N36,②個人種目!P:Q,2,FALSE))</f>
        <v/>
      </c>
      <c r="T36"/>
      <c r="U36" t="str">
        <f t="shared" si="5"/>
        <v/>
      </c>
      <c r="V36"/>
      <c r="W36"/>
      <c r="X36"/>
      <c r="Y36" t="str">
        <f t="shared" si="6"/>
        <v/>
      </c>
      <c r="Z36" t="str">
        <f>IF(B36="","",TEXT(VLOOKUP(O36,データ!$R$24:$T$31,3,FALSE),"@"))</f>
        <v/>
      </c>
      <c r="AA36" t="str">
        <f>IF(B36="","",TEXT(VLOOKUP(H36,データ!$W$4:$X$6,2,FALSE),"@"))</f>
        <v/>
      </c>
      <c r="AB36" t="str">
        <f>IF(B36="","",TEXT(VLOOKUP(I36,データ!$M$4:$N$32,2,FALSE),"@"))</f>
        <v/>
      </c>
      <c r="AC36" t="str">
        <f t="shared" si="7"/>
        <v/>
      </c>
    </row>
    <row r="39" spans="1:29">
      <c r="S39" s="38" t="s">
        <v>169</v>
      </c>
      <c r="T39" s="12" t="s">
        <v>133</v>
      </c>
    </row>
    <row r="40" spans="1:29">
      <c r="T40" s="12" t="s">
        <v>168</v>
      </c>
    </row>
    <row r="42" spans="1:29">
      <c r="S42" s="38" t="s">
        <v>169</v>
      </c>
      <c r="T42" s="12" t="s">
        <v>166</v>
      </c>
    </row>
    <row r="43" spans="1:29">
      <c r="T43" s="12" t="s">
        <v>167</v>
      </c>
    </row>
    <row r="45" spans="1:29">
      <c r="S45" s="38" t="s">
        <v>169</v>
      </c>
      <c r="T45" s="12" t="s">
        <v>171</v>
      </c>
    </row>
    <row r="46" spans="1:29">
      <c r="T46" s="12" t="s">
        <v>172</v>
      </c>
    </row>
    <row r="47" spans="1:29">
      <c r="T47" s="12"/>
    </row>
    <row r="48" spans="1:29">
      <c r="S48" s="38" t="s">
        <v>169</v>
      </c>
      <c r="T48" s="12" t="s">
        <v>70</v>
      </c>
      <c r="U48" s="12"/>
    </row>
    <row r="49" spans="19:22">
      <c r="T49" s="12" t="s">
        <v>71</v>
      </c>
      <c r="U49" s="12"/>
    </row>
    <row r="51" spans="19:22">
      <c r="S51" s="38" t="s">
        <v>169</v>
      </c>
      <c r="T51" s="12" t="s">
        <v>163</v>
      </c>
      <c r="V51" s="12" t="s">
        <v>164</v>
      </c>
    </row>
    <row r="52" spans="19:22">
      <c r="V52" s="12" t="s">
        <v>165</v>
      </c>
    </row>
  </sheetData>
  <sheetProtection algorithmName="SHA-512" hashValue="tQzDK/cx4XwKYMQekCzk0rE85EJpAtzq+mYnr+rGFe9wHI+ITCEJXbhSXlx1tkIv2xQ+rH7rUFLqChaDVsA2Eg==" saltValue="im/NgJbxKAnykw84DEROmA==" spinCount="100000" sheet="1" selectLockedCells="1"/>
  <mergeCells count="65">
    <mergeCell ref="M2:O2"/>
    <mergeCell ref="C4:G4"/>
    <mergeCell ref="B6:D6"/>
    <mergeCell ref="E6:G6"/>
    <mergeCell ref="B7:D7"/>
    <mergeCell ref="E7:G7"/>
    <mergeCell ref="B2:I2"/>
    <mergeCell ref="B8:D8"/>
    <mergeCell ref="E8:G8"/>
    <mergeCell ref="B9:D9"/>
    <mergeCell ref="E9:G9"/>
    <mergeCell ref="B10:D10"/>
    <mergeCell ref="E10:G10"/>
    <mergeCell ref="B11:D11"/>
    <mergeCell ref="E11:G11"/>
    <mergeCell ref="B12:D12"/>
    <mergeCell ref="E12:G12"/>
    <mergeCell ref="B13:D13"/>
    <mergeCell ref="E13:G13"/>
    <mergeCell ref="B14:D14"/>
    <mergeCell ref="E14:G14"/>
    <mergeCell ref="B15:D15"/>
    <mergeCell ref="E15:G15"/>
    <mergeCell ref="B16:D16"/>
    <mergeCell ref="E16:G16"/>
    <mergeCell ref="B17:D17"/>
    <mergeCell ref="E17:G17"/>
    <mergeCell ref="B18:D18"/>
    <mergeCell ref="E18:G18"/>
    <mergeCell ref="B19:D19"/>
    <mergeCell ref="E19:G19"/>
    <mergeCell ref="B20:D20"/>
    <mergeCell ref="E20:G20"/>
    <mergeCell ref="B21:D21"/>
    <mergeCell ref="E21:G21"/>
    <mergeCell ref="B22:D22"/>
    <mergeCell ref="E22:G22"/>
    <mergeCell ref="B23:D23"/>
    <mergeCell ref="E23:G23"/>
    <mergeCell ref="B24:D24"/>
    <mergeCell ref="E24:G24"/>
    <mergeCell ref="B25:D25"/>
    <mergeCell ref="E25:G25"/>
    <mergeCell ref="B26:D26"/>
    <mergeCell ref="E26:G26"/>
    <mergeCell ref="B27:D27"/>
    <mergeCell ref="E27:G27"/>
    <mergeCell ref="B28:D28"/>
    <mergeCell ref="E28:G28"/>
    <mergeCell ref="B29:D29"/>
    <mergeCell ref="E29:G29"/>
    <mergeCell ref="B30:D30"/>
    <mergeCell ref="E30:G30"/>
    <mergeCell ref="B31:D31"/>
    <mergeCell ref="E31:G31"/>
    <mergeCell ref="B35:D35"/>
    <mergeCell ref="E35:G35"/>
    <mergeCell ref="B36:D36"/>
    <mergeCell ref="E36:G36"/>
    <mergeCell ref="B32:D32"/>
    <mergeCell ref="E32:G32"/>
    <mergeCell ref="B33:D33"/>
    <mergeCell ref="E33:G33"/>
    <mergeCell ref="B34:D34"/>
    <mergeCell ref="E34:G34"/>
  </mergeCells>
  <phoneticPr fontId="2"/>
  <dataValidations count="3">
    <dataValidation type="list" allowBlank="1" showInputMessage="1" showErrorMessage="1" sqref="I7:I36" xr:uid="{00000000-0002-0000-0300-000000000000}">
      <formula1>"4×25mフリーリレー,4×25mメドレーリレー"</formula1>
    </dataValidation>
    <dataValidation type="list" allowBlank="1" showInputMessage="1" showErrorMessage="1" sqref="H7:H36" xr:uid="{00000000-0002-0000-0300-000001000000}">
      <formula1>"男,女,混合"</formula1>
    </dataValidation>
    <dataValidation type="custom" imeMode="halfAlpha" allowBlank="1" showInputMessage="1" showErrorMessage="1" errorTitle="エントリータイム入力エラー" error="10秒～20分以内で入力して下さい。_x000a_1分以上の場合は、_x000a_1分45秒67→「145.67」の形式で入力して下さい。" promptTitle="エントリータイム入力" prompt="例　30秒45 → 30.45_x000a_1分13秒32 → 113.32" sqref="J7:J36" xr:uid="{9FD55A9E-0328-43BF-B2B8-73E2642201AE}">
      <formula1>OR(AND(J7&gt;=1,J7&lt;60),J7&gt;=100)</formula1>
    </dataValidation>
  </dataValidations>
  <pageMargins left="0.39370078740157483" right="0.39370078740157483" top="0.39370078740157483" bottom="0.39370078740157483" header="0.51181102362204722" footer="0.51181102362204722"/>
  <pageSetup paperSize="9" scale="92" fitToHeight="0" orientation="landscape" r:id="rId1"/>
  <extLst>
    <ext xmlns:x14="http://schemas.microsoft.com/office/spreadsheetml/2009/9/main" uri="{CCE6A557-97BC-4b89-ADB6-D9C93CAAB3DF}">
      <x14:dataValidations xmlns:xm="http://schemas.microsoft.com/office/excel/2006/main" count="1">
        <x14:dataValidation type="list" showInputMessage="1" showErrorMessage="1" xr:uid="{00000000-0002-0000-0300-000003000000}">
          <x14:formula1>
            <xm:f>②個人種目!$P$8:$P$107</xm:f>
          </x14:formula1>
          <xm:sqref>K7:N36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U44"/>
  <sheetViews>
    <sheetView topLeftCell="B1" workbookViewId="0">
      <selection activeCell="C21" sqref="C21:G21"/>
    </sheetView>
  </sheetViews>
  <sheetFormatPr defaultColWidth="4.375" defaultRowHeight="13.5"/>
  <cols>
    <col min="1" max="22" width="4.375" style="1"/>
    <col min="23" max="23" width="9.875" style="1" customWidth="1"/>
    <col min="24" max="36" width="4.375" style="1"/>
    <col min="37" max="37" width="3.5" style="1" hidden="1" customWidth="1"/>
    <col min="38" max="38" width="4.5" style="1" hidden="1" customWidth="1"/>
    <col min="39" max="41" width="4.375" style="1"/>
    <col min="42" max="47" width="0" style="1" hidden="1" customWidth="1"/>
    <col min="48" max="16384" width="4.375" style="1"/>
  </cols>
  <sheetData>
    <row r="1" spans="1:24">
      <c r="A1" s="2"/>
      <c r="B1" s="2"/>
      <c r="C1" s="2"/>
      <c r="D1" s="2"/>
      <c r="E1" s="2"/>
      <c r="F1" s="2"/>
      <c r="G1" s="2"/>
      <c r="H1" s="2"/>
      <c r="I1" s="2"/>
      <c r="J1" s="2"/>
      <c r="K1" s="2"/>
      <c r="L1" s="2"/>
      <c r="M1" s="2"/>
      <c r="N1" s="2"/>
      <c r="O1" s="2"/>
      <c r="P1" s="2"/>
      <c r="Q1" s="2"/>
      <c r="R1" s="2"/>
      <c r="S1" s="2"/>
      <c r="T1" s="2"/>
      <c r="U1" s="2"/>
      <c r="V1" s="2"/>
    </row>
    <row r="2" spans="1:24" ht="18.75">
      <c r="A2" s="193" t="str">
        <f>"④役員申請書「"&amp;入力方法!B1&amp;"」"</f>
        <v>④役員申請書「14th NARA MASTERS SWIM MEET2025」</v>
      </c>
      <c r="B2" s="193"/>
      <c r="C2" s="193"/>
      <c r="D2" s="193"/>
      <c r="E2" s="193"/>
      <c r="F2" s="193"/>
      <c r="G2" s="193"/>
      <c r="H2" s="193"/>
      <c r="I2" s="193"/>
      <c r="J2" s="193"/>
      <c r="K2" s="193"/>
      <c r="L2" s="193"/>
      <c r="M2" s="193"/>
      <c r="N2" s="193"/>
      <c r="O2" s="193"/>
      <c r="P2" s="193"/>
      <c r="Q2" s="193"/>
      <c r="R2" s="193"/>
      <c r="S2" s="193"/>
      <c r="T2" s="193"/>
      <c r="U2" s="193"/>
      <c r="V2" s="193"/>
    </row>
    <row r="3" spans="1:24">
      <c r="A3" s="5"/>
      <c r="B3" s="5"/>
      <c r="C3" s="5"/>
      <c r="D3" s="5"/>
      <c r="E3" s="5"/>
      <c r="F3" s="5"/>
      <c r="G3" s="5"/>
      <c r="H3" s="5"/>
      <c r="I3" s="5"/>
      <c r="J3" s="5"/>
      <c r="K3" s="5"/>
      <c r="L3" s="5"/>
      <c r="M3" s="5"/>
      <c r="N3" s="5"/>
      <c r="O3" s="5"/>
      <c r="P3" s="5"/>
      <c r="Q3" s="5"/>
      <c r="R3" s="5"/>
      <c r="S3" s="5"/>
      <c r="T3" s="5"/>
      <c r="U3" s="5"/>
      <c r="V3" s="5"/>
    </row>
    <row r="4" spans="1:24">
      <c r="A4" s="5"/>
      <c r="B4" s="5"/>
      <c r="C4" s="5"/>
      <c r="D4" s="5"/>
      <c r="E4" s="5"/>
      <c r="F4" s="5"/>
      <c r="G4" s="5"/>
      <c r="H4" s="5"/>
      <c r="I4" s="5"/>
      <c r="J4" s="5"/>
      <c r="K4" s="5"/>
      <c r="L4" s="5"/>
      <c r="M4" s="5"/>
      <c r="N4" s="5"/>
      <c r="O4" s="5"/>
      <c r="P4" s="5"/>
      <c r="Q4" s="5"/>
      <c r="R4" s="5"/>
      <c r="S4" s="5"/>
      <c r="T4" s="5"/>
      <c r="U4" s="5"/>
      <c r="V4" s="5"/>
    </row>
    <row r="5" spans="1:24">
      <c r="A5" s="2"/>
      <c r="B5" s="2"/>
      <c r="C5" s="2"/>
      <c r="D5" s="2"/>
      <c r="E5" s="2"/>
      <c r="F5" s="2"/>
      <c r="G5" s="2"/>
      <c r="H5" s="2"/>
      <c r="I5" s="2"/>
      <c r="J5" s="2"/>
      <c r="K5" s="2"/>
      <c r="L5" s="2"/>
      <c r="M5" s="2"/>
      <c r="N5" s="2"/>
      <c r="O5" s="2"/>
      <c r="P5" s="2"/>
      <c r="Q5" s="2"/>
      <c r="R5" s="2"/>
      <c r="S5" s="2"/>
      <c r="T5" s="2"/>
      <c r="U5" s="2"/>
      <c r="V5" s="2"/>
    </row>
    <row r="6" spans="1:24" ht="30" customHeight="1">
      <c r="A6" s="2"/>
      <c r="B6" s="70" t="s">
        <v>4</v>
      </c>
      <c r="C6" s="70"/>
      <c r="D6" s="70"/>
      <c r="E6" s="70"/>
      <c r="F6" s="70" t="str">
        <f>IF(①大会申込書!N4=0,"【①大会申込書】のチーム名が参照されます",①大会申込書!N4)</f>
        <v>【①大会申込書】のチーム名が参照されます</v>
      </c>
      <c r="G6" s="70"/>
      <c r="H6" s="70"/>
      <c r="I6" s="70"/>
      <c r="J6" s="70"/>
      <c r="K6" s="70"/>
      <c r="L6" s="70"/>
      <c r="M6" s="70"/>
      <c r="N6" s="70"/>
      <c r="O6" s="70"/>
      <c r="P6" s="70"/>
      <c r="Q6" s="70"/>
      <c r="R6" s="70"/>
      <c r="S6" s="70"/>
      <c r="T6" s="70"/>
      <c r="U6" s="70"/>
      <c r="V6" s="2"/>
    </row>
    <row r="7" spans="1:24" ht="30" customHeight="1">
      <c r="A7" s="2"/>
      <c r="B7" s="70" t="s">
        <v>24</v>
      </c>
      <c r="C7" s="70"/>
      <c r="D7" s="70"/>
      <c r="E7" s="70"/>
      <c r="F7" s="194">
        <f>①大会申込書!F23</f>
        <v>0</v>
      </c>
      <c r="G7" s="194"/>
      <c r="H7" s="194"/>
      <c r="I7" s="194"/>
      <c r="J7" s="73" t="s">
        <v>91</v>
      </c>
      <c r="K7" s="74"/>
      <c r="L7" s="74"/>
      <c r="M7" s="75"/>
      <c r="N7" s="194" t="str">
        <f>VLOOKUP(F7,AK20:AL26,2,TRUE)</f>
        <v>---</v>
      </c>
      <c r="O7" s="194"/>
      <c r="P7" s="194"/>
      <c r="Q7" s="194"/>
      <c r="R7" s="2"/>
      <c r="S7" s="2"/>
      <c r="T7" s="2"/>
      <c r="U7" s="2"/>
      <c r="V7" s="2"/>
      <c r="W7" s="38" t="s">
        <v>169</v>
      </c>
      <c r="X7" s="12" t="s">
        <v>170</v>
      </c>
    </row>
    <row r="8" spans="1:24">
      <c r="A8" s="2"/>
      <c r="B8" s="5"/>
      <c r="C8" s="5"/>
      <c r="D8" s="5"/>
      <c r="E8" s="5"/>
      <c r="F8" s="6"/>
      <c r="G8" s="6"/>
      <c r="H8" s="6"/>
      <c r="I8" s="6"/>
      <c r="J8" s="2"/>
      <c r="K8" s="2"/>
      <c r="L8" s="2"/>
      <c r="M8" s="2"/>
      <c r="N8" s="2"/>
      <c r="O8" s="2"/>
      <c r="P8" s="2"/>
      <c r="Q8" s="2"/>
      <c r="R8" s="2"/>
      <c r="S8" s="2"/>
      <c r="T8" s="2"/>
      <c r="U8" s="2"/>
      <c r="V8" s="2"/>
    </row>
    <row r="9" spans="1:24">
      <c r="A9" s="2"/>
      <c r="B9" s="5"/>
      <c r="C9" s="5"/>
      <c r="D9" s="5"/>
      <c r="E9" s="5"/>
      <c r="F9" s="6"/>
      <c r="G9" s="6"/>
      <c r="H9" s="6"/>
      <c r="I9" s="6"/>
      <c r="J9" s="2"/>
      <c r="K9" s="2"/>
      <c r="L9" s="2"/>
      <c r="M9" s="2"/>
      <c r="N9" s="2"/>
      <c r="O9" s="2"/>
      <c r="P9" s="2"/>
      <c r="Q9" s="2"/>
      <c r="R9" s="2"/>
      <c r="S9" s="2"/>
      <c r="T9" s="2"/>
      <c r="U9" s="2"/>
      <c r="V9" s="2"/>
    </row>
    <row r="10" spans="1:24">
      <c r="A10" s="2"/>
      <c r="B10" s="2"/>
      <c r="C10" s="2"/>
      <c r="D10" s="2"/>
      <c r="E10" s="2"/>
      <c r="F10" s="2"/>
      <c r="G10" s="2"/>
      <c r="H10" s="2"/>
      <c r="I10" s="2"/>
      <c r="J10" s="2"/>
      <c r="K10" s="2"/>
      <c r="L10" s="2"/>
      <c r="M10" s="2"/>
      <c r="N10" s="2"/>
      <c r="O10" s="2"/>
      <c r="P10" s="2"/>
      <c r="Q10" s="2"/>
      <c r="R10" s="2"/>
      <c r="S10" s="2"/>
      <c r="T10" s="2"/>
      <c r="U10" s="2"/>
      <c r="V10" s="2"/>
    </row>
    <row r="11" spans="1:24">
      <c r="A11" s="2"/>
      <c r="B11" s="2" t="s">
        <v>32</v>
      </c>
      <c r="C11" s="2"/>
      <c r="D11" s="2"/>
      <c r="E11" s="2"/>
      <c r="F11" s="2"/>
      <c r="G11" s="2"/>
      <c r="H11" s="2"/>
      <c r="I11" s="2"/>
      <c r="J11" s="2"/>
      <c r="K11" s="2"/>
      <c r="L11" s="2"/>
      <c r="M11" s="2"/>
      <c r="N11" s="2"/>
      <c r="O11" s="2"/>
      <c r="P11" s="2"/>
      <c r="Q11" s="2"/>
      <c r="R11" s="2"/>
      <c r="S11" s="2"/>
      <c r="T11" s="2"/>
      <c r="U11" s="2"/>
      <c r="V11" s="2"/>
    </row>
    <row r="12" spans="1:24">
      <c r="A12" s="2"/>
      <c r="B12" s="2" t="s">
        <v>31</v>
      </c>
      <c r="C12" s="2"/>
      <c r="D12" s="2"/>
      <c r="E12" s="2"/>
      <c r="F12" s="2"/>
      <c r="G12" s="2"/>
      <c r="H12" s="2"/>
      <c r="I12" s="2"/>
      <c r="J12" s="2"/>
      <c r="K12" s="2"/>
      <c r="L12" s="2"/>
      <c r="M12" s="2"/>
      <c r="N12" s="2"/>
      <c r="O12" s="2"/>
      <c r="P12" s="2"/>
      <c r="Q12" s="2"/>
      <c r="R12" s="2"/>
      <c r="S12" s="2"/>
      <c r="T12" s="2"/>
      <c r="U12" s="2"/>
      <c r="V12" s="2"/>
    </row>
    <row r="13" spans="1:24" ht="22.5" customHeight="1">
      <c r="A13" s="2"/>
      <c r="B13" s="192" t="s">
        <v>24</v>
      </c>
      <c r="C13" s="190"/>
      <c r="D13" s="190"/>
      <c r="E13" s="189" t="s">
        <v>25</v>
      </c>
      <c r="F13" s="190"/>
      <c r="G13" s="191"/>
      <c r="H13" s="192" t="s">
        <v>24</v>
      </c>
      <c r="I13" s="190"/>
      <c r="J13" s="190"/>
      <c r="K13" s="189" t="s">
        <v>25</v>
      </c>
      <c r="L13" s="190"/>
      <c r="M13" s="191"/>
      <c r="N13" s="192" t="s">
        <v>24</v>
      </c>
      <c r="O13" s="190"/>
      <c r="P13" s="190"/>
      <c r="Q13" s="189" t="s">
        <v>25</v>
      </c>
      <c r="R13" s="190"/>
      <c r="S13" s="191"/>
      <c r="T13" s="2"/>
      <c r="U13" s="2"/>
      <c r="V13" s="2"/>
    </row>
    <row r="14" spans="1:24" ht="22.5" customHeight="1">
      <c r="A14" s="2"/>
      <c r="B14" s="140" t="s">
        <v>52</v>
      </c>
      <c r="C14" s="141"/>
      <c r="D14" s="141"/>
      <c r="E14" s="141" t="s">
        <v>26</v>
      </c>
      <c r="F14" s="141"/>
      <c r="G14" s="142"/>
      <c r="H14" s="140" t="s">
        <v>195</v>
      </c>
      <c r="I14" s="141"/>
      <c r="J14" s="141"/>
      <c r="K14" s="141" t="s">
        <v>134</v>
      </c>
      <c r="L14" s="141"/>
      <c r="M14" s="142"/>
      <c r="N14" s="140" t="s">
        <v>53</v>
      </c>
      <c r="O14" s="141"/>
      <c r="P14" s="141"/>
      <c r="Q14" s="141" t="s">
        <v>27</v>
      </c>
      <c r="R14" s="141"/>
      <c r="S14" s="145"/>
      <c r="T14" s="2"/>
      <c r="U14" s="2"/>
      <c r="V14" s="2"/>
    </row>
    <row r="15" spans="1:24" ht="22.5" customHeight="1">
      <c r="A15" s="2"/>
      <c r="B15" s="144" t="s">
        <v>54</v>
      </c>
      <c r="C15" s="136"/>
      <c r="D15" s="136"/>
      <c r="E15" s="136" t="s">
        <v>28</v>
      </c>
      <c r="F15" s="136"/>
      <c r="G15" s="143"/>
      <c r="H15" s="144" t="s">
        <v>196</v>
      </c>
      <c r="I15" s="136"/>
      <c r="J15" s="136"/>
      <c r="K15" s="136" t="s">
        <v>29</v>
      </c>
      <c r="L15" s="136"/>
      <c r="M15" s="143"/>
      <c r="N15" s="144" t="s">
        <v>197</v>
      </c>
      <c r="O15" s="136"/>
      <c r="P15" s="136"/>
      <c r="Q15" s="136" t="s">
        <v>30</v>
      </c>
      <c r="R15" s="136"/>
      <c r="S15" s="139"/>
      <c r="T15" s="2"/>
      <c r="U15" s="2"/>
      <c r="V15" s="2"/>
    </row>
    <row r="16" spans="1:24">
      <c r="A16" s="2"/>
      <c r="B16" s="4"/>
      <c r="C16" s="4"/>
      <c r="D16" s="4"/>
      <c r="E16" s="4"/>
      <c r="F16" s="4"/>
      <c r="G16" s="4"/>
      <c r="H16" s="4"/>
      <c r="I16" s="4"/>
      <c r="J16" s="4"/>
      <c r="K16" s="4"/>
      <c r="L16" s="4"/>
      <c r="M16" s="4"/>
      <c r="N16" s="4"/>
      <c r="O16" s="4"/>
      <c r="P16" s="4"/>
      <c r="Q16" s="4"/>
      <c r="R16" s="4"/>
      <c r="S16" s="4"/>
      <c r="T16" s="2"/>
      <c r="U16" s="2"/>
      <c r="V16" s="2"/>
    </row>
    <row r="17" spans="1:47">
      <c r="A17" s="2"/>
      <c r="B17" s="195" t="str">
        <f>IF(N7="---","",IF(COUNTA(C21:G30)&lt;N7,"※指定役員数に達していません。ご確認ください。",""))</f>
        <v/>
      </c>
      <c r="C17" s="195"/>
      <c r="D17" s="195"/>
      <c r="E17" s="195"/>
      <c r="F17" s="195"/>
      <c r="G17" s="195"/>
      <c r="H17" s="195"/>
      <c r="I17" s="195"/>
      <c r="J17" s="195"/>
      <c r="K17" s="195"/>
      <c r="L17" s="195"/>
      <c r="M17" s="195"/>
      <c r="N17" s="195"/>
      <c r="O17" s="195"/>
      <c r="P17" s="195"/>
      <c r="Q17" s="195"/>
      <c r="R17" s="195"/>
      <c r="S17" s="195"/>
      <c r="T17" s="195"/>
      <c r="U17" s="195"/>
      <c r="V17" s="2"/>
    </row>
    <row r="18" spans="1:47">
      <c r="A18" s="2"/>
      <c r="B18" s="195"/>
      <c r="C18" s="195"/>
      <c r="D18" s="195"/>
      <c r="E18" s="195"/>
      <c r="F18" s="195"/>
      <c r="G18" s="195"/>
      <c r="H18" s="195"/>
      <c r="I18" s="195"/>
      <c r="J18" s="195"/>
      <c r="K18" s="195"/>
      <c r="L18" s="195"/>
      <c r="M18" s="195"/>
      <c r="N18" s="195"/>
      <c r="O18" s="195"/>
      <c r="P18" s="195"/>
      <c r="Q18" s="195"/>
      <c r="R18" s="195"/>
      <c r="S18" s="195"/>
      <c r="T18" s="195"/>
      <c r="U18" s="195"/>
      <c r="V18" s="2"/>
    </row>
    <row r="19" spans="1:47">
      <c r="A19" s="2"/>
      <c r="B19" s="20"/>
      <c r="C19" s="20"/>
      <c r="D19" s="20"/>
      <c r="E19" s="20"/>
      <c r="F19" s="20"/>
      <c r="G19" s="20"/>
      <c r="H19" s="20"/>
      <c r="I19" s="20"/>
      <c r="J19" s="20"/>
      <c r="K19" s="20"/>
      <c r="L19" s="20"/>
      <c r="M19" s="20"/>
      <c r="N19" s="20"/>
      <c r="O19" s="20"/>
      <c r="P19" s="20"/>
      <c r="Q19" s="20"/>
      <c r="R19" s="20"/>
      <c r="S19" s="20"/>
      <c r="T19" s="20"/>
      <c r="U19" s="20"/>
      <c r="V19" s="2"/>
    </row>
    <row r="20" spans="1:47" ht="37.5" customHeight="1">
      <c r="A20" s="2"/>
      <c r="B20" s="7" t="s">
        <v>51</v>
      </c>
      <c r="C20" s="70" t="s">
        <v>33</v>
      </c>
      <c r="D20" s="70"/>
      <c r="E20" s="70"/>
      <c r="F20" s="70"/>
      <c r="G20" s="70"/>
      <c r="H20" s="70" t="s">
        <v>34</v>
      </c>
      <c r="I20" s="70"/>
      <c r="J20" s="70"/>
      <c r="K20" s="70" t="s">
        <v>36</v>
      </c>
      <c r="L20" s="70"/>
      <c r="M20" s="70"/>
      <c r="N20" s="70"/>
      <c r="O20" s="70" t="s">
        <v>35</v>
      </c>
      <c r="P20" s="70"/>
      <c r="Q20" s="70"/>
      <c r="R20" s="70"/>
      <c r="S20" s="71" t="s">
        <v>37</v>
      </c>
      <c r="T20" s="71"/>
      <c r="U20" s="71"/>
      <c r="V20" s="2"/>
      <c r="AK20" s="1">
        <v>0</v>
      </c>
      <c r="AL20" s="19" t="s">
        <v>92</v>
      </c>
      <c r="AP20" s="1" t="s">
        <v>375</v>
      </c>
      <c r="AQ20" s="1" t="s">
        <v>376</v>
      </c>
      <c r="AR20" s="1" t="s">
        <v>377</v>
      </c>
      <c r="AS20" s="1" t="s">
        <v>378</v>
      </c>
      <c r="AT20" s="1" t="s">
        <v>379</v>
      </c>
      <c r="AU20" s="1" t="s">
        <v>380</v>
      </c>
    </row>
    <row r="21" spans="1:47" ht="30" customHeight="1">
      <c r="A21" s="2"/>
      <c r="B21" s="8">
        <v>1</v>
      </c>
      <c r="C21" s="196"/>
      <c r="D21" s="196"/>
      <c r="E21" s="196"/>
      <c r="F21" s="196"/>
      <c r="G21" s="196"/>
      <c r="H21" s="198"/>
      <c r="I21" s="198"/>
      <c r="J21" s="198"/>
      <c r="K21" s="196"/>
      <c r="L21" s="196"/>
      <c r="M21" s="196"/>
      <c r="N21" s="196"/>
      <c r="O21" s="196"/>
      <c r="P21" s="196"/>
      <c r="Q21" s="196"/>
      <c r="R21" s="196"/>
      <c r="S21" s="197"/>
      <c r="T21" s="197"/>
      <c r="U21" s="197"/>
      <c r="V21" s="2"/>
      <c r="W21" s="38" t="s">
        <v>169</v>
      </c>
      <c r="X21" s="12" t="s">
        <v>55</v>
      </c>
      <c r="AK21" s="1">
        <v>5</v>
      </c>
      <c r="AL21" s="1">
        <v>1</v>
      </c>
      <c r="AP21" s="1">
        <f>C21</f>
        <v>0</v>
      </c>
      <c r="AQ21" s="1">
        <f>H21</f>
        <v>0</v>
      </c>
      <c r="AR21" s="1">
        <f>K21</f>
        <v>0</v>
      </c>
      <c r="AS21" s="1">
        <f>O21</f>
        <v>0</v>
      </c>
      <c r="AT21" s="1">
        <f>S21</f>
        <v>0</v>
      </c>
      <c r="AU21" s="1" t="str">
        <f>F$6</f>
        <v>【①大会申込書】のチーム名が参照されます</v>
      </c>
    </row>
    <row r="22" spans="1:47" ht="30" customHeight="1">
      <c r="A22" s="2"/>
      <c r="B22" s="9">
        <v>2</v>
      </c>
      <c r="C22" s="201"/>
      <c r="D22" s="201"/>
      <c r="E22" s="201"/>
      <c r="F22" s="201"/>
      <c r="G22" s="201"/>
      <c r="H22" s="200"/>
      <c r="I22" s="200"/>
      <c r="J22" s="200"/>
      <c r="K22" s="201"/>
      <c r="L22" s="201"/>
      <c r="M22" s="201"/>
      <c r="N22" s="201"/>
      <c r="O22" s="201"/>
      <c r="P22" s="201"/>
      <c r="Q22" s="201"/>
      <c r="R22" s="201"/>
      <c r="S22" s="200"/>
      <c r="T22" s="200"/>
      <c r="U22" s="200"/>
      <c r="V22" s="2"/>
      <c r="X22" s="12" t="s">
        <v>56</v>
      </c>
      <c r="AK22" s="1">
        <v>10</v>
      </c>
      <c r="AL22" s="1">
        <v>2</v>
      </c>
      <c r="AP22" s="1">
        <f t="shared" ref="AP22:AP30" si="0">C22</f>
        <v>0</v>
      </c>
      <c r="AQ22" s="1">
        <f t="shared" ref="AQ22:AQ30" si="1">H22</f>
        <v>0</v>
      </c>
      <c r="AR22" s="1">
        <f t="shared" ref="AR22:AR30" si="2">K22</f>
        <v>0</v>
      </c>
      <c r="AS22" s="1">
        <f t="shared" ref="AS22:AS30" si="3">O22</f>
        <v>0</v>
      </c>
      <c r="AT22" s="1">
        <f t="shared" ref="AT22:AT30" si="4">S22</f>
        <v>0</v>
      </c>
      <c r="AU22" s="1" t="str">
        <f t="shared" ref="AU22:AU30" si="5">F$6</f>
        <v>【①大会申込書】のチーム名が参照されます</v>
      </c>
    </row>
    <row r="23" spans="1:47" ht="30" customHeight="1">
      <c r="A23" s="2"/>
      <c r="B23" s="9">
        <v>3</v>
      </c>
      <c r="C23" s="201"/>
      <c r="D23" s="201"/>
      <c r="E23" s="201"/>
      <c r="F23" s="201"/>
      <c r="G23" s="201"/>
      <c r="H23" s="200"/>
      <c r="I23" s="200"/>
      <c r="J23" s="200"/>
      <c r="K23" s="201"/>
      <c r="L23" s="201"/>
      <c r="M23" s="201"/>
      <c r="N23" s="201"/>
      <c r="O23" s="201"/>
      <c r="P23" s="201"/>
      <c r="Q23" s="201"/>
      <c r="R23" s="201"/>
      <c r="S23" s="200"/>
      <c r="T23" s="200"/>
      <c r="U23" s="200"/>
      <c r="V23" s="2"/>
      <c r="AK23" s="1">
        <v>20</v>
      </c>
      <c r="AL23" s="1">
        <v>3</v>
      </c>
      <c r="AP23" s="1">
        <f t="shared" si="0"/>
        <v>0</v>
      </c>
      <c r="AQ23" s="1">
        <f t="shared" si="1"/>
        <v>0</v>
      </c>
      <c r="AR23" s="1">
        <f t="shared" si="2"/>
        <v>0</v>
      </c>
      <c r="AS23" s="1">
        <f t="shared" si="3"/>
        <v>0</v>
      </c>
      <c r="AT23" s="1">
        <f t="shared" si="4"/>
        <v>0</v>
      </c>
      <c r="AU23" s="1" t="str">
        <f t="shared" si="5"/>
        <v>【①大会申込書】のチーム名が参照されます</v>
      </c>
    </row>
    <row r="24" spans="1:47" ht="30" customHeight="1">
      <c r="A24" s="2"/>
      <c r="B24" s="9">
        <v>4</v>
      </c>
      <c r="C24" s="201"/>
      <c r="D24" s="201"/>
      <c r="E24" s="201"/>
      <c r="F24" s="201"/>
      <c r="G24" s="201"/>
      <c r="H24" s="200"/>
      <c r="I24" s="200"/>
      <c r="J24" s="200"/>
      <c r="K24" s="201"/>
      <c r="L24" s="201"/>
      <c r="M24" s="201"/>
      <c r="N24" s="201"/>
      <c r="O24" s="201"/>
      <c r="P24" s="201"/>
      <c r="Q24" s="201"/>
      <c r="R24" s="201"/>
      <c r="S24" s="200"/>
      <c r="T24" s="200"/>
      <c r="U24" s="200"/>
      <c r="V24" s="2"/>
      <c r="AK24" s="1">
        <v>30</v>
      </c>
      <c r="AL24" s="1">
        <v>4</v>
      </c>
      <c r="AP24" s="1">
        <f t="shared" si="0"/>
        <v>0</v>
      </c>
      <c r="AQ24" s="1">
        <f t="shared" si="1"/>
        <v>0</v>
      </c>
      <c r="AR24" s="1">
        <f t="shared" si="2"/>
        <v>0</v>
      </c>
      <c r="AS24" s="1">
        <f t="shared" si="3"/>
        <v>0</v>
      </c>
      <c r="AT24" s="1">
        <f t="shared" si="4"/>
        <v>0</v>
      </c>
      <c r="AU24" s="1" t="str">
        <f t="shared" si="5"/>
        <v>【①大会申込書】のチーム名が参照されます</v>
      </c>
    </row>
    <row r="25" spans="1:47" ht="30" customHeight="1">
      <c r="A25" s="2"/>
      <c r="B25" s="9">
        <v>5</v>
      </c>
      <c r="C25" s="201"/>
      <c r="D25" s="201"/>
      <c r="E25" s="201"/>
      <c r="F25" s="201"/>
      <c r="G25" s="201"/>
      <c r="H25" s="200"/>
      <c r="I25" s="200"/>
      <c r="J25" s="200"/>
      <c r="K25" s="201"/>
      <c r="L25" s="201"/>
      <c r="M25" s="201"/>
      <c r="N25" s="201"/>
      <c r="O25" s="201"/>
      <c r="P25" s="201"/>
      <c r="Q25" s="201"/>
      <c r="R25" s="201"/>
      <c r="S25" s="200"/>
      <c r="T25" s="200"/>
      <c r="U25" s="200"/>
      <c r="V25" s="2"/>
      <c r="AK25" s="1">
        <v>40</v>
      </c>
      <c r="AL25" s="1">
        <v>5</v>
      </c>
      <c r="AP25" s="1">
        <f t="shared" si="0"/>
        <v>0</v>
      </c>
      <c r="AQ25" s="1">
        <f t="shared" si="1"/>
        <v>0</v>
      </c>
      <c r="AR25" s="1">
        <f t="shared" si="2"/>
        <v>0</v>
      </c>
      <c r="AS25" s="1">
        <f t="shared" si="3"/>
        <v>0</v>
      </c>
      <c r="AT25" s="1">
        <f t="shared" si="4"/>
        <v>0</v>
      </c>
      <c r="AU25" s="1" t="str">
        <f t="shared" si="5"/>
        <v>【①大会申込書】のチーム名が参照されます</v>
      </c>
    </row>
    <row r="26" spans="1:47" ht="30" customHeight="1">
      <c r="A26" s="2"/>
      <c r="B26" s="9">
        <v>6</v>
      </c>
      <c r="C26" s="201"/>
      <c r="D26" s="201"/>
      <c r="E26" s="201"/>
      <c r="F26" s="201"/>
      <c r="G26" s="201"/>
      <c r="H26" s="200"/>
      <c r="I26" s="200"/>
      <c r="J26" s="200"/>
      <c r="K26" s="201"/>
      <c r="L26" s="201"/>
      <c r="M26" s="201"/>
      <c r="N26" s="201"/>
      <c r="O26" s="201"/>
      <c r="P26" s="201"/>
      <c r="Q26" s="201"/>
      <c r="R26" s="201"/>
      <c r="S26" s="200"/>
      <c r="T26" s="200"/>
      <c r="U26" s="200"/>
      <c r="V26" s="2"/>
      <c r="AK26" s="1">
        <v>50</v>
      </c>
      <c r="AL26" s="1">
        <v>6</v>
      </c>
      <c r="AP26" s="1">
        <f t="shared" si="0"/>
        <v>0</v>
      </c>
      <c r="AQ26" s="1">
        <f t="shared" si="1"/>
        <v>0</v>
      </c>
      <c r="AR26" s="1">
        <f t="shared" si="2"/>
        <v>0</v>
      </c>
      <c r="AS26" s="1">
        <f t="shared" si="3"/>
        <v>0</v>
      </c>
      <c r="AT26" s="1">
        <f t="shared" si="4"/>
        <v>0</v>
      </c>
      <c r="AU26" s="1" t="str">
        <f t="shared" si="5"/>
        <v>【①大会申込書】のチーム名が参照されます</v>
      </c>
    </row>
    <row r="27" spans="1:47" ht="30" customHeight="1">
      <c r="A27" s="2"/>
      <c r="B27" s="9">
        <v>7</v>
      </c>
      <c r="C27" s="201"/>
      <c r="D27" s="201"/>
      <c r="E27" s="201"/>
      <c r="F27" s="201"/>
      <c r="G27" s="201"/>
      <c r="H27" s="200"/>
      <c r="I27" s="200"/>
      <c r="J27" s="200"/>
      <c r="K27" s="201"/>
      <c r="L27" s="201"/>
      <c r="M27" s="201"/>
      <c r="N27" s="201"/>
      <c r="O27" s="201"/>
      <c r="P27" s="201"/>
      <c r="Q27" s="201"/>
      <c r="R27" s="201"/>
      <c r="S27" s="200"/>
      <c r="T27" s="200"/>
      <c r="U27" s="200"/>
      <c r="V27" s="2"/>
      <c r="AP27" s="1">
        <f t="shared" si="0"/>
        <v>0</v>
      </c>
      <c r="AQ27" s="1">
        <f t="shared" si="1"/>
        <v>0</v>
      </c>
      <c r="AR27" s="1">
        <f t="shared" si="2"/>
        <v>0</v>
      </c>
      <c r="AS27" s="1">
        <f t="shared" si="3"/>
        <v>0</v>
      </c>
      <c r="AT27" s="1">
        <f t="shared" si="4"/>
        <v>0</v>
      </c>
      <c r="AU27" s="1" t="str">
        <f t="shared" si="5"/>
        <v>【①大会申込書】のチーム名が参照されます</v>
      </c>
    </row>
    <row r="28" spans="1:47" ht="30" customHeight="1">
      <c r="A28" s="2"/>
      <c r="B28" s="9">
        <v>8</v>
      </c>
      <c r="C28" s="201"/>
      <c r="D28" s="201"/>
      <c r="E28" s="201"/>
      <c r="F28" s="201"/>
      <c r="G28" s="201"/>
      <c r="H28" s="200"/>
      <c r="I28" s="200"/>
      <c r="J28" s="200"/>
      <c r="K28" s="201"/>
      <c r="L28" s="201"/>
      <c r="M28" s="201"/>
      <c r="N28" s="201"/>
      <c r="O28" s="201"/>
      <c r="P28" s="201"/>
      <c r="Q28" s="201"/>
      <c r="R28" s="201"/>
      <c r="S28" s="200"/>
      <c r="T28" s="200"/>
      <c r="U28" s="200"/>
      <c r="V28" s="2"/>
      <c r="AP28" s="1">
        <f t="shared" si="0"/>
        <v>0</v>
      </c>
      <c r="AQ28" s="1">
        <f t="shared" si="1"/>
        <v>0</v>
      </c>
      <c r="AR28" s="1">
        <f t="shared" si="2"/>
        <v>0</v>
      </c>
      <c r="AS28" s="1">
        <f t="shared" si="3"/>
        <v>0</v>
      </c>
      <c r="AT28" s="1">
        <f t="shared" si="4"/>
        <v>0</v>
      </c>
      <c r="AU28" s="1" t="str">
        <f t="shared" si="5"/>
        <v>【①大会申込書】のチーム名が参照されます</v>
      </c>
    </row>
    <row r="29" spans="1:47" ht="30" customHeight="1">
      <c r="A29" s="2"/>
      <c r="B29" s="9">
        <v>9</v>
      </c>
      <c r="C29" s="201"/>
      <c r="D29" s="201"/>
      <c r="E29" s="201"/>
      <c r="F29" s="201"/>
      <c r="G29" s="201"/>
      <c r="H29" s="200"/>
      <c r="I29" s="200"/>
      <c r="J29" s="200"/>
      <c r="K29" s="201"/>
      <c r="L29" s="201"/>
      <c r="M29" s="201"/>
      <c r="N29" s="201"/>
      <c r="O29" s="201"/>
      <c r="P29" s="201"/>
      <c r="Q29" s="201"/>
      <c r="R29" s="201"/>
      <c r="S29" s="200"/>
      <c r="T29" s="200"/>
      <c r="U29" s="200"/>
      <c r="V29" s="2"/>
      <c r="AP29" s="1">
        <f t="shared" si="0"/>
        <v>0</v>
      </c>
      <c r="AQ29" s="1">
        <f t="shared" si="1"/>
        <v>0</v>
      </c>
      <c r="AR29" s="1">
        <f t="shared" si="2"/>
        <v>0</v>
      </c>
      <c r="AS29" s="1">
        <f t="shared" si="3"/>
        <v>0</v>
      </c>
      <c r="AT29" s="1">
        <f t="shared" si="4"/>
        <v>0</v>
      </c>
      <c r="AU29" s="1" t="str">
        <f t="shared" si="5"/>
        <v>【①大会申込書】のチーム名が参照されます</v>
      </c>
    </row>
    <row r="30" spans="1:47" ht="30" customHeight="1">
      <c r="A30" s="2"/>
      <c r="B30" s="10">
        <v>10</v>
      </c>
      <c r="C30" s="202"/>
      <c r="D30" s="202"/>
      <c r="E30" s="202"/>
      <c r="F30" s="202"/>
      <c r="G30" s="202"/>
      <c r="H30" s="203"/>
      <c r="I30" s="203"/>
      <c r="J30" s="203"/>
      <c r="K30" s="202"/>
      <c r="L30" s="202"/>
      <c r="M30" s="202"/>
      <c r="N30" s="202"/>
      <c r="O30" s="202"/>
      <c r="P30" s="202"/>
      <c r="Q30" s="202"/>
      <c r="R30" s="202"/>
      <c r="S30" s="199"/>
      <c r="T30" s="199"/>
      <c r="U30" s="199"/>
      <c r="V30" s="2"/>
      <c r="AP30" s="1">
        <f t="shared" si="0"/>
        <v>0</v>
      </c>
      <c r="AQ30" s="1">
        <f t="shared" si="1"/>
        <v>0</v>
      </c>
      <c r="AR30" s="1">
        <f t="shared" si="2"/>
        <v>0</v>
      </c>
      <c r="AS30" s="1">
        <f t="shared" si="3"/>
        <v>0</v>
      </c>
      <c r="AT30" s="1">
        <f t="shared" si="4"/>
        <v>0</v>
      </c>
      <c r="AU30" s="1" t="str">
        <f t="shared" si="5"/>
        <v>【①大会申込書】のチーム名が参照されます</v>
      </c>
    </row>
    <row r="31" spans="1:47">
      <c r="A31" s="2"/>
      <c r="B31" s="2"/>
      <c r="C31" s="2"/>
      <c r="D31" s="2"/>
      <c r="E31" s="2"/>
      <c r="F31" s="2"/>
      <c r="G31" s="2"/>
      <c r="H31" s="2"/>
      <c r="I31" s="2"/>
      <c r="J31" s="2"/>
      <c r="K31" s="2"/>
      <c r="L31" s="2"/>
      <c r="M31" s="2"/>
      <c r="N31" s="2"/>
      <c r="O31" s="2"/>
      <c r="P31" s="2"/>
      <c r="Q31" s="2"/>
      <c r="R31" s="2"/>
      <c r="S31" s="2"/>
      <c r="T31" s="2"/>
      <c r="U31" s="2"/>
      <c r="V31" s="2"/>
    </row>
    <row r="32" spans="1:47">
      <c r="A32" s="2"/>
      <c r="B32" s="11" t="s">
        <v>40</v>
      </c>
      <c r="C32" s="2" t="s">
        <v>38</v>
      </c>
      <c r="D32" s="2"/>
      <c r="E32" s="2"/>
      <c r="F32" s="2"/>
      <c r="G32" s="2"/>
      <c r="H32" s="2"/>
      <c r="I32" s="2"/>
      <c r="J32" s="2"/>
      <c r="K32" s="2"/>
      <c r="L32" s="2"/>
      <c r="M32" s="2"/>
      <c r="N32" s="2"/>
      <c r="O32" s="2"/>
      <c r="P32" s="2"/>
      <c r="Q32" s="2"/>
      <c r="R32" s="2"/>
      <c r="S32" s="2"/>
      <c r="T32" s="2"/>
      <c r="U32" s="2"/>
      <c r="V32" s="2"/>
    </row>
    <row r="33" spans="1:22">
      <c r="A33" s="2"/>
      <c r="B33" s="11" t="s">
        <v>40</v>
      </c>
      <c r="C33" s="2" t="s">
        <v>39</v>
      </c>
      <c r="D33" s="2"/>
      <c r="E33" s="2"/>
      <c r="F33" s="2"/>
      <c r="G33" s="2"/>
      <c r="H33" s="2"/>
      <c r="I33" s="2"/>
      <c r="J33" s="2"/>
      <c r="K33" s="2"/>
      <c r="L33" s="2"/>
      <c r="M33" s="2"/>
      <c r="N33" s="2"/>
      <c r="O33" s="2"/>
      <c r="P33" s="2"/>
      <c r="Q33" s="2"/>
      <c r="R33" s="2"/>
      <c r="S33" s="2"/>
      <c r="T33" s="2"/>
      <c r="U33" s="2"/>
      <c r="V33" s="2"/>
    </row>
    <row r="34" spans="1:22">
      <c r="A34" s="2"/>
      <c r="B34" s="11" t="s">
        <v>40</v>
      </c>
      <c r="C34" s="2" t="s">
        <v>41</v>
      </c>
      <c r="D34" s="2"/>
      <c r="E34" s="2"/>
      <c r="F34" s="2"/>
      <c r="G34" s="2"/>
      <c r="H34" s="2"/>
      <c r="I34" s="2"/>
      <c r="J34" s="2"/>
      <c r="K34" s="2"/>
      <c r="L34" s="2"/>
      <c r="M34" s="2"/>
      <c r="N34" s="2"/>
      <c r="O34" s="2"/>
      <c r="P34" s="2"/>
      <c r="Q34" s="2"/>
      <c r="R34" s="2"/>
      <c r="S34" s="2"/>
      <c r="T34" s="2"/>
      <c r="U34" s="2"/>
      <c r="V34" s="2"/>
    </row>
    <row r="35" spans="1:22">
      <c r="A35" s="2"/>
      <c r="B35" s="11" t="s">
        <v>40</v>
      </c>
      <c r="C35" s="2" t="s">
        <v>42</v>
      </c>
      <c r="D35" s="2"/>
      <c r="E35" s="2"/>
      <c r="F35" s="2"/>
      <c r="G35" s="2"/>
      <c r="H35" s="2"/>
      <c r="I35" s="2"/>
      <c r="J35" s="2"/>
      <c r="K35" s="2"/>
      <c r="L35" s="2"/>
      <c r="M35" s="2"/>
      <c r="N35" s="2"/>
      <c r="O35" s="2"/>
      <c r="P35" s="2"/>
      <c r="Q35" s="2"/>
      <c r="R35" s="2"/>
      <c r="S35" s="2"/>
      <c r="T35" s="2"/>
      <c r="U35" s="2"/>
      <c r="V35" s="2"/>
    </row>
    <row r="36" spans="1:22">
      <c r="A36" s="2"/>
      <c r="B36" s="2"/>
      <c r="C36" s="2"/>
      <c r="D36" s="2"/>
      <c r="E36" s="2"/>
      <c r="F36" s="2"/>
      <c r="G36" s="2"/>
      <c r="H36" s="2"/>
      <c r="I36" s="2"/>
      <c r="J36" s="2"/>
      <c r="K36" s="2"/>
      <c r="L36" s="2"/>
      <c r="M36" s="2"/>
      <c r="N36" s="2"/>
      <c r="O36" s="2"/>
      <c r="P36" s="2"/>
      <c r="Q36" s="2"/>
      <c r="R36" s="2"/>
      <c r="S36" s="2"/>
      <c r="T36" s="2"/>
      <c r="U36" s="2"/>
      <c r="V36" s="2"/>
    </row>
    <row r="37" spans="1:22">
      <c r="A37" s="2"/>
      <c r="B37" s="2"/>
      <c r="C37" s="2"/>
      <c r="D37" s="2"/>
      <c r="E37" s="2"/>
      <c r="F37" s="2"/>
      <c r="G37" s="2"/>
      <c r="H37" s="2"/>
      <c r="I37" s="2"/>
      <c r="J37" s="2"/>
      <c r="K37" s="2"/>
      <c r="L37" s="2"/>
      <c r="M37" s="2"/>
      <c r="N37" s="2"/>
      <c r="O37" s="2"/>
      <c r="P37" s="2"/>
      <c r="Q37" s="2"/>
      <c r="R37" s="2"/>
      <c r="S37" s="2"/>
      <c r="T37" s="2"/>
      <c r="U37" s="2"/>
      <c r="V37" s="2"/>
    </row>
    <row r="38" spans="1:22">
      <c r="A38" s="2"/>
      <c r="B38" s="2"/>
      <c r="C38" s="2"/>
      <c r="D38" s="2"/>
      <c r="E38" s="2"/>
      <c r="F38" s="2"/>
      <c r="G38" s="2"/>
      <c r="H38" s="2"/>
      <c r="I38" s="2"/>
      <c r="J38" s="2"/>
      <c r="K38" s="2"/>
      <c r="L38" s="2"/>
      <c r="M38" s="2"/>
      <c r="N38" s="2"/>
      <c r="O38" s="2"/>
      <c r="P38" s="2"/>
      <c r="Q38" s="2"/>
      <c r="R38" s="2"/>
      <c r="S38" s="2"/>
      <c r="T38" s="2"/>
      <c r="U38" s="2"/>
      <c r="V38" s="2"/>
    </row>
    <row r="39" spans="1:22">
      <c r="A39" s="2"/>
      <c r="B39" s="2"/>
      <c r="C39" s="2"/>
      <c r="D39" s="2"/>
      <c r="E39" s="2"/>
      <c r="F39" s="2"/>
      <c r="G39" s="2"/>
      <c r="H39" s="2"/>
      <c r="I39" s="2"/>
      <c r="J39" s="2"/>
      <c r="K39" s="2"/>
      <c r="L39" s="2"/>
      <c r="M39" s="2"/>
      <c r="N39" s="2"/>
      <c r="O39" s="2"/>
      <c r="P39" s="2"/>
      <c r="Q39" s="2"/>
      <c r="R39" s="2"/>
      <c r="S39" s="2"/>
      <c r="T39" s="2"/>
      <c r="U39" s="2"/>
      <c r="V39" s="2"/>
    </row>
    <row r="40" spans="1:22">
      <c r="A40" s="2"/>
      <c r="B40" s="2"/>
      <c r="C40" s="2"/>
      <c r="D40" s="2"/>
      <c r="E40" s="2"/>
      <c r="F40" s="2"/>
      <c r="G40" s="2"/>
      <c r="H40" s="2"/>
      <c r="I40" s="2"/>
      <c r="J40" s="2"/>
      <c r="K40" s="2"/>
      <c r="L40" s="2"/>
      <c r="M40" s="2"/>
      <c r="N40" s="2"/>
      <c r="O40" s="2"/>
      <c r="P40" s="2"/>
      <c r="Q40" s="2"/>
      <c r="R40" s="2"/>
      <c r="S40" s="2"/>
      <c r="T40" s="2"/>
      <c r="U40" s="2"/>
      <c r="V40" s="2"/>
    </row>
    <row r="41" spans="1:22">
      <c r="A41" s="2"/>
      <c r="B41" s="2"/>
      <c r="C41" s="2"/>
      <c r="D41" s="2"/>
      <c r="E41" s="2"/>
      <c r="F41" s="2"/>
      <c r="G41" s="2"/>
      <c r="H41" s="2"/>
      <c r="I41" s="2"/>
      <c r="J41" s="2"/>
      <c r="K41" s="2"/>
      <c r="L41" s="2"/>
      <c r="M41" s="2"/>
      <c r="N41" s="2"/>
      <c r="O41" s="2"/>
      <c r="P41" s="2"/>
      <c r="Q41" s="2"/>
      <c r="R41" s="2"/>
      <c r="S41" s="2"/>
      <c r="T41" s="2"/>
      <c r="U41" s="2"/>
      <c r="V41" s="2"/>
    </row>
    <row r="42" spans="1:22">
      <c r="A42" s="2"/>
      <c r="B42" s="2"/>
      <c r="C42" s="2"/>
      <c r="D42" s="2"/>
      <c r="E42" s="2"/>
      <c r="F42" s="2"/>
      <c r="G42" s="2"/>
      <c r="H42" s="2"/>
      <c r="I42" s="2"/>
      <c r="J42" s="2"/>
      <c r="K42" s="2"/>
      <c r="L42" s="2"/>
      <c r="M42" s="2"/>
      <c r="N42" s="2"/>
      <c r="O42" s="2"/>
      <c r="P42" s="2"/>
      <c r="Q42" s="2"/>
      <c r="R42" s="2"/>
      <c r="S42" s="2"/>
      <c r="T42" s="2"/>
      <c r="U42" s="2"/>
      <c r="V42" s="2"/>
    </row>
    <row r="43" spans="1:22">
      <c r="A43" s="2"/>
      <c r="B43" s="2"/>
      <c r="C43" s="2"/>
      <c r="D43" s="2"/>
      <c r="E43" s="2"/>
      <c r="F43" s="2"/>
      <c r="G43" s="2"/>
      <c r="H43" s="2"/>
      <c r="I43" s="2"/>
      <c r="J43" s="2"/>
      <c r="K43" s="2"/>
      <c r="L43" s="2"/>
      <c r="M43" s="2"/>
      <c r="N43" s="2"/>
      <c r="O43" s="2"/>
      <c r="P43" s="2"/>
      <c r="Q43" s="2"/>
      <c r="R43" s="2"/>
      <c r="S43" s="2"/>
      <c r="T43" s="2"/>
      <c r="U43" s="2"/>
      <c r="V43" s="2"/>
    </row>
    <row r="44" spans="1:22">
      <c r="A44" s="2"/>
      <c r="B44" s="2"/>
      <c r="C44" s="2"/>
      <c r="D44" s="2"/>
      <c r="E44" s="2"/>
      <c r="F44" s="2"/>
      <c r="G44" s="2"/>
      <c r="H44" s="2"/>
      <c r="I44" s="2"/>
      <c r="J44" s="2"/>
      <c r="K44" s="2"/>
      <c r="L44" s="2"/>
      <c r="M44" s="2"/>
      <c r="N44" s="2"/>
      <c r="O44" s="2"/>
      <c r="P44" s="2"/>
      <c r="Q44" s="2"/>
      <c r="R44" s="2"/>
      <c r="S44" s="2"/>
      <c r="T44" s="2"/>
      <c r="U44" s="2"/>
      <c r="V44" s="2"/>
    </row>
  </sheetData>
  <sheetProtection algorithmName="SHA-512" hashValue="PAiJjO5vln9IfyoZDLKOrCaAwYQYIhCfruPohOAOcDN10yYfuOjbYOk6yMy2Byap+YZ16iwjNu4X47TOdjIAzg==" saltValue="FnJCjfDlTYPe6sWqpAxn1w==" spinCount="100000" sheet="1" selectLockedCells="1"/>
  <mergeCells count="81">
    <mergeCell ref="C22:G22"/>
    <mergeCell ref="C23:G23"/>
    <mergeCell ref="S22:U22"/>
    <mergeCell ref="K22:N22"/>
    <mergeCell ref="O22:R22"/>
    <mergeCell ref="K23:N23"/>
    <mergeCell ref="O23:R23"/>
    <mergeCell ref="H22:J22"/>
    <mergeCell ref="H23:J23"/>
    <mergeCell ref="S23:U23"/>
    <mergeCell ref="K27:N27"/>
    <mergeCell ref="O27:R27"/>
    <mergeCell ref="K24:N24"/>
    <mergeCell ref="C27:G27"/>
    <mergeCell ref="H24:J24"/>
    <mergeCell ref="H25:J25"/>
    <mergeCell ref="C26:G26"/>
    <mergeCell ref="C24:G24"/>
    <mergeCell ref="C25:G25"/>
    <mergeCell ref="S25:U25"/>
    <mergeCell ref="S26:U26"/>
    <mergeCell ref="S28:U28"/>
    <mergeCell ref="S29:U29"/>
    <mergeCell ref="O29:R29"/>
    <mergeCell ref="C28:G28"/>
    <mergeCell ref="C29:G29"/>
    <mergeCell ref="C30:G30"/>
    <mergeCell ref="H28:J28"/>
    <mergeCell ref="H29:J29"/>
    <mergeCell ref="H30:J30"/>
    <mergeCell ref="H21:J21"/>
    <mergeCell ref="S30:U30"/>
    <mergeCell ref="H26:J26"/>
    <mergeCell ref="H27:J27"/>
    <mergeCell ref="S27:U27"/>
    <mergeCell ref="K28:N28"/>
    <mergeCell ref="O28:R28"/>
    <mergeCell ref="K29:N29"/>
    <mergeCell ref="O26:R26"/>
    <mergeCell ref="K30:N30"/>
    <mergeCell ref="O30:R30"/>
    <mergeCell ref="O24:R24"/>
    <mergeCell ref="K25:N25"/>
    <mergeCell ref="O25:R25"/>
    <mergeCell ref="K26:N26"/>
    <mergeCell ref="S24:U24"/>
    <mergeCell ref="Q15:S15"/>
    <mergeCell ref="C20:G20"/>
    <mergeCell ref="H20:J20"/>
    <mergeCell ref="K20:N20"/>
    <mergeCell ref="O20:R20"/>
    <mergeCell ref="S20:U20"/>
    <mergeCell ref="Q14:S14"/>
    <mergeCell ref="B17:U18"/>
    <mergeCell ref="C21:G21"/>
    <mergeCell ref="O21:R21"/>
    <mergeCell ref="K21:N21"/>
    <mergeCell ref="B14:D14"/>
    <mergeCell ref="E14:G14"/>
    <mergeCell ref="H14:J14"/>
    <mergeCell ref="K14:M14"/>
    <mergeCell ref="N14:P14"/>
    <mergeCell ref="S21:U21"/>
    <mergeCell ref="B15:D15"/>
    <mergeCell ref="E15:G15"/>
    <mergeCell ref="H15:J15"/>
    <mergeCell ref="K15:M15"/>
    <mergeCell ref="N15:P15"/>
    <mergeCell ref="A2:V2"/>
    <mergeCell ref="B6:E6"/>
    <mergeCell ref="F6:U6"/>
    <mergeCell ref="B7:E7"/>
    <mergeCell ref="F7:I7"/>
    <mergeCell ref="J7:M7"/>
    <mergeCell ref="N7:Q7"/>
    <mergeCell ref="Q13:S13"/>
    <mergeCell ref="B13:D13"/>
    <mergeCell ref="E13:G13"/>
    <mergeCell ref="H13:J13"/>
    <mergeCell ref="K13:M13"/>
    <mergeCell ref="N13:P13"/>
  </mergeCells>
  <phoneticPr fontId="2"/>
  <conditionalFormatting sqref="B17:U18">
    <cfRule type="cellIs" dxfId="0" priority="1" stopIfTrue="1" operator="equal">
      <formula>"※指定役員数に達していません。ご確認ください。"</formula>
    </cfRule>
  </conditionalFormatting>
  <dataValidations count="2">
    <dataValidation type="list" allowBlank="1" showInputMessage="1" showErrorMessage="1" sqref="H21:J30" xr:uid="{00000000-0002-0000-0400-000000000000}">
      <formula1>"有,無"</formula1>
    </dataValidation>
    <dataValidation type="list" allowBlank="1" showInputMessage="1" showErrorMessage="1" sqref="S21:U30" xr:uid="{00000000-0002-0000-0400-000001000000}">
      <formula1>"Ａ級,Ｂ級,Ｃ級,なし"</formula1>
    </dataValidation>
  </dataValidations>
  <pageMargins left="0.39370078740157483" right="0.39370078740157483" top="0.39370078740157483" bottom="0.39370078740157483" header="0.51181102362204722" footer="0.51181102362204722"/>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dimension ref="A1:AC103"/>
  <sheetViews>
    <sheetView workbookViewId="0">
      <selection activeCell="O9" sqref="O9:S10"/>
    </sheetView>
  </sheetViews>
  <sheetFormatPr defaultColWidth="4.375" defaultRowHeight="13.5"/>
  <cols>
    <col min="1" max="22" width="4.375" style="1"/>
    <col min="23" max="23" width="4.5" style="1" bestFit="1" customWidth="1"/>
    <col min="24" max="24" width="12.375" style="1" bestFit="1" customWidth="1"/>
    <col min="25" max="26" width="4.375" style="1"/>
    <col min="27" max="27" width="5.25" style="1" bestFit="1" customWidth="1"/>
    <col min="28" max="28" width="19.5" style="1" bestFit="1" customWidth="1"/>
    <col min="29" max="29" width="4.5" style="1" bestFit="1" customWidth="1"/>
    <col min="30" max="16384" width="4.375" style="1"/>
  </cols>
  <sheetData>
    <row r="1" spans="1:29">
      <c r="A1" s="2"/>
      <c r="B1" s="2"/>
      <c r="C1" s="2"/>
      <c r="D1" s="2"/>
      <c r="E1" s="2"/>
      <c r="F1" s="2"/>
      <c r="G1" s="2"/>
      <c r="H1" s="2"/>
      <c r="I1" s="2"/>
      <c r="J1" s="2"/>
      <c r="K1" s="2"/>
      <c r="L1" s="2"/>
      <c r="M1" s="2"/>
      <c r="N1" s="2"/>
      <c r="O1" s="2"/>
      <c r="P1" s="2"/>
      <c r="Q1" s="2"/>
      <c r="R1" s="2"/>
      <c r="S1" s="2"/>
      <c r="T1" s="2"/>
      <c r="W1" s="204" t="s">
        <v>203</v>
      </c>
      <c r="X1" s="204"/>
      <c r="Y1" s="204"/>
      <c r="Z1" s="204"/>
      <c r="AA1" s="204"/>
      <c r="AB1" s="204"/>
      <c r="AC1" s="204"/>
    </row>
    <row r="2" spans="1:29" ht="24.75" customHeight="1">
      <c r="A2" s="2"/>
      <c r="B2" s="2"/>
      <c r="C2" s="209" t="s">
        <v>198</v>
      </c>
      <c r="D2" s="209"/>
      <c r="E2" s="209"/>
      <c r="F2" s="209"/>
      <c r="G2" s="209"/>
      <c r="H2" s="209"/>
      <c r="I2" s="209"/>
      <c r="J2" s="209"/>
      <c r="K2" s="209"/>
      <c r="L2" s="209"/>
      <c r="M2" s="209"/>
      <c r="N2" s="209"/>
      <c r="O2" s="209"/>
      <c r="P2" s="209"/>
      <c r="Q2" s="209"/>
      <c r="R2" s="209"/>
      <c r="S2" s="2"/>
      <c r="T2" s="2"/>
      <c r="W2" s="204"/>
      <c r="X2" s="204"/>
      <c r="Y2" s="204"/>
      <c r="Z2" s="204"/>
      <c r="AA2" s="204"/>
      <c r="AB2" s="204"/>
      <c r="AC2" s="204"/>
    </row>
    <row r="3" spans="1:29" ht="24.75" customHeight="1">
      <c r="A3" s="2"/>
      <c r="B3" s="2"/>
      <c r="C3" s="210" t="str">
        <f>"「"&amp;入力方法!B1&amp;"」"</f>
        <v>「14th NARA MASTERS SWIM MEET2025」</v>
      </c>
      <c r="D3" s="210"/>
      <c r="E3" s="210"/>
      <c r="F3" s="210"/>
      <c r="G3" s="210"/>
      <c r="H3" s="210"/>
      <c r="I3" s="210"/>
      <c r="J3" s="210"/>
      <c r="K3" s="210"/>
      <c r="L3" s="210"/>
      <c r="M3" s="210"/>
      <c r="N3" s="210"/>
      <c r="O3" s="210"/>
      <c r="P3" s="210"/>
      <c r="Q3" s="210"/>
      <c r="R3" s="210"/>
      <c r="S3" s="2"/>
      <c r="T3" s="2"/>
      <c r="W3" s="52" t="s">
        <v>57</v>
      </c>
      <c r="X3" s="52" t="s">
        <v>58</v>
      </c>
      <c r="Z3" s="53" t="s">
        <v>57</v>
      </c>
      <c r="AA3" s="52" t="s">
        <v>60</v>
      </c>
      <c r="AB3" s="52" t="s">
        <v>20</v>
      </c>
      <c r="AC3" s="52" t="s">
        <v>201</v>
      </c>
    </row>
    <row r="4" spans="1:29">
      <c r="A4" s="2"/>
      <c r="B4" s="211">
        <f>①大会申込書!N4</f>
        <v>0</v>
      </c>
      <c r="C4" s="211"/>
      <c r="D4" s="211"/>
      <c r="E4" s="211"/>
      <c r="F4" s="211"/>
      <c r="G4" s="211"/>
      <c r="H4" s="211"/>
      <c r="I4" s="211"/>
      <c r="J4" s="211"/>
      <c r="K4" s="211"/>
      <c r="L4" s="211"/>
      <c r="M4" s="211"/>
      <c r="N4" s="211"/>
      <c r="O4" s="211"/>
      <c r="P4" s="211"/>
      <c r="Q4" s="211"/>
      <c r="R4" s="211"/>
      <c r="S4" s="211"/>
      <c r="T4" s="2"/>
      <c r="W4">
        <v>1</v>
      </c>
      <c r="X4" t="str">
        <f>②個人種目!C8&amp;"　"&amp;②個人種目!D8</f>
        <v>　</v>
      </c>
      <c r="Z4">
        <v>1</v>
      </c>
      <c r="AA4" s="51">
        <f>③団体種目!H7</f>
        <v>0</v>
      </c>
      <c r="AB4">
        <f>③団体種目!I7</f>
        <v>0</v>
      </c>
      <c r="AC4" t="str">
        <f>③団体種目!O7</f>
        <v/>
      </c>
    </row>
    <row r="5" spans="1:29">
      <c r="A5" s="2"/>
      <c r="B5" s="211"/>
      <c r="C5" s="211"/>
      <c r="D5" s="211"/>
      <c r="E5" s="211"/>
      <c r="F5" s="211"/>
      <c r="G5" s="211"/>
      <c r="H5" s="211"/>
      <c r="I5" s="211"/>
      <c r="J5" s="211"/>
      <c r="K5" s="211"/>
      <c r="L5" s="211"/>
      <c r="M5" s="211"/>
      <c r="N5" s="211"/>
      <c r="O5" s="211"/>
      <c r="P5" s="211"/>
      <c r="Q5" s="211"/>
      <c r="R5" s="211"/>
      <c r="S5" s="211"/>
      <c r="T5" s="2"/>
      <c r="W5">
        <v>2</v>
      </c>
      <c r="X5" t="str">
        <f>②個人種目!C9&amp;"　"&amp;②個人種目!D9</f>
        <v>　</v>
      </c>
      <c r="Z5">
        <v>2</v>
      </c>
      <c r="AA5" s="51">
        <f>③団体種目!H8</f>
        <v>0</v>
      </c>
      <c r="AB5">
        <f>③団体種目!I8</f>
        <v>0</v>
      </c>
      <c r="AC5" t="str">
        <f>③団体種目!O8</f>
        <v/>
      </c>
    </row>
    <row r="6" spans="1:29">
      <c r="A6" s="2"/>
      <c r="B6" s="47" t="s">
        <v>304</v>
      </c>
      <c r="C6" s="47"/>
      <c r="D6" s="47"/>
      <c r="E6" s="47"/>
      <c r="F6" s="47"/>
      <c r="G6" s="47"/>
      <c r="H6" s="47"/>
      <c r="I6" s="47"/>
      <c r="J6" s="47"/>
      <c r="K6" s="47"/>
      <c r="L6" s="47"/>
      <c r="M6" s="47"/>
      <c r="N6" s="47"/>
      <c r="O6" s="47"/>
      <c r="P6" s="47"/>
      <c r="Q6" s="47"/>
      <c r="R6" s="47"/>
      <c r="S6" s="47"/>
      <c r="T6" s="2"/>
      <c r="W6">
        <v>3</v>
      </c>
      <c r="X6" t="str">
        <f>②個人種目!C10&amp;"　"&amp;②個人種目!D10</f>
        <v>　</v>
      </c>
      <c r="Z6">
        <v>3</v>
      </c>
      <c r="AA6" s="51">
        <f>③団体種目!H9</f>
        <v>0</v>
      </c>
      <c r="AB6">
        <f>③団体種目!I9</f>
        <v>0</v>
      </c>
      <c r="AC6" t="str">
        <f>③団体種目!O9</f>
        <v/>
      </c>
    </row>
    <row r="7" spans="1:29">
      <c r="A7" s="2"/>
      <c r="B7" s="70" t="s">
        <v>57</v>
      </c>
      <c r="C7" s="70" t="s">
        <v>33</v>
      </c>
      <c r="D7" s="70"/>
      <c r="E7" s="70"/>
      <c r="F7" s="70"/>
      <c r="G7" s="70"/>
      <c r="H7" s="70" t="s">
        <v>199</v>
      </c>
      <c r="I7" s="70"/>
      <c r="J7" s="70"/>
      <c r="K7" s="70"/>
      <c r="L7" s="70"/>
      <c r="M7" s="70"/>
      <c r="N7" s="70"/>
      <c r="O7" s="70" t="s">
        <v>200</v>
      </c>
      <c r="P7" s="70"/>
      <c r="Q7" s="70"/>
      <c r="R7" s="70"/>
      <c r="S7" s="70"/>
      <c r="T7" s="2"/>
      <c r="W7">
        <v>4</v>
      </c>
      <c r="X7" t="str">
        <f>②個人種目!C11&amp;"　"&amp;②個人種目!D11</f>
        <v>　</v>
      </c>
      <c r="Z7">
        <v>4</v>
      </c>
      <c r="AA7" s="51">
        <f>③団体種目!H10</f>
        <v>0</v>
      </c>
      <c r="AB7">
        <f>③団体種目!I10</f>
        <v>0</v>
      </c>
      <c r="AC7" t="str">
        <f>③団体種目!O10</f>
        <v/>
      </c>
    </row>
    <row r="8" spans="1:29">
      <c r="A8" s="2"/>
      <c r="B8" s="70"/>
      <c r="C8" s="70"/>
      <c r="D8" s="70"/>
      <c r="E8" s="70"/>
      <c r="F8" s="70"/>
      <c r="G8" s="70"/>
      <c r="H8" s="70"/>
      <c r="I8" s="70"/>
      <c r="J8" s="70"/>
      <c r="K8" s="70"/>
      <c r="L8" s="70"/>
      <c r="M8" s="70"/>
      <c r="N8" s="70"/>
      <c r="O8" s="70"/>
      <c r="P8" s="70"/>
      <c r="Q8" s="70"/>
      <c r="R8" s="70"/>
      <c r="S8" s="70"/>
      <c r="T8" s="2"/>
      <c r="W8">
        <v>5</v>
      </c>
      <c r="X8" t="str">
        <f>②個人種目!C12&amp;"　"&amp;②個人種目!D12</f>
        <v>　</v>
      </c>
      <c r="Z8">
        <v>5</v>
      </c>
      <c r="AA8" s="51">
        <f>③団体種目!H11</f>
        <v>0</v>
      </c>
      <c r="AB8">
        <f>③団体種目!I11</f>
        <v>0</v>
      </c>
      <c r="AC8" t="str">
        <f>③団体種目!O11</f>
        <v/>
      </c>
    </row>
    <row r="9" spans="1:29">
      <c r="A9" s="2"/>
      <c r="B9" s="205"/>
      <c r="C9" s="70" t="str">
        <f>IF(B9="","",VLOOKUP(B9,$W$4:$X$103,2,FALSE))</f>
        <v/>
      </c>
      <c r="D9" s="70"/>
      <c r="E9" s="70"/>
      <c r="F9" s="70"/>
      <c r="G9" s="70"/>
      <c r="H9" s="70" t="str">
        <f>IF(B9="","",VLOOKUP(B9,②個人種目!$A$8:$M$107,10,FALSE))</f>
        <v/>
      </c>
      <c r="I9" s="70"/>
      <c r="J9" s="70"/>
      <c r="K9" s="70"/>
      <c r="L9" s="206" t="str">
        <f>IF(B9="","",VLOOKUP(B9,②個人種目!$A$8:$M$107,11,FALSE))</f>
        <v/>
      </c>
      <c r="M9" s="206"/>
      <c r="N9" s="206"/>
      <c r="O9" s="207"/>
      <c r="P9" s="207"/>
      <c r="Q9" s="207"/>
      <c r="R9" s="207"/>
      <c r="S9" s="207"/>
      <c r="T9" s="2"/>
      <c r="W9">
        <v>6</v>
      </c>
      <c r="X9" t="str">
        <f>②個人種目!C13&amp;"　"&amp;②個人種目!D13</f>
        <v>　</v>
      </c>
      <c r="Z9">
        <v>6</v>
      </c>
      <c r="AA9" s="51">
        <f>③団体種目!H12</f>
        <v>0</v>
      </c>
      <c r="AB9">
        <f>③団体種目!I12</f>
        <v>0</v>
      </c>
      <c r="AC9" t="str">
        <f>③団体種目!O12</f>
        <v/>
      </c>
    </row>
    <row r="10" spans="1:29">
      <c r="A10" s="2"/>
      <c r="B10" s="205"/>
      <c r="C10" s="70"/>
      <c r="D10" s="70"/>
      <c r="E10" s="70"/>
      <c r="F10" s="70"/>
      <c r="G10" s="70"/>
      <c r="H10" s="70"/>
      <c r="I10" s="70"/>
      <c r="J10" s="70"/>
      <c r="K10" s="70"/>
      <c r="L10" s="206"/>
      <c r="M10" s="206"/>
      <c r="N10" s="206"/>
      <c r="O10" s="207"/>
      <c r="P10" s="207"/>
      <c r="Q10" s="207"/>
      <c r="R10" s="207"/>
      <c r="S10" s="207"/>
      <c r="T10" s="2"/>
      <c r="W10">
        <v>7</v>
      </c>
      <c r="X10" t="str">
        <f>②個人種目!C14&amp;"　"&amp;②個人種目!D14</f>
        <v>　</v>
      </c>
      <c r="Z10">
        <v>7</v>
      </c>
      <c r="AA10" s="51">
        <f>③団体種目!H13</f>
        <v>0</v>
      </c>
      <c r="AB10">
        <f>③団体種目!I13</f>
        <v>0</v>
      </c>
      <c r="AC10" t="str">
        <f>③団体種目!O13</f>
        <v/>
      </c>
    </row>
    <row r="11" spans="1:29">
      <c r="A11" s="2"/>
      <c r="B11" s="205"/>
      <c r="C11" s="70"/>
      <c r="D11" s="70"/>
      <c r="E11" s="70"/>
      <c r="F11" s="70"/>
      <c r="G11" s="70"/>
      <c r="H11" s="70" t="str">
        <f>IF(B9="","",VLOOKUP(B9,②個人種目!$A$8:$M$107,12,FALSE))</f>
        <v/>
      </c>
      <c r="I11" s="70"/>
      <c r="J11" s="70"/>
      <c r="K11" s="70"/>
      <c r="L11" s="206" t="str">
        <f>IF(B9="","",VLOOKUP(B9,②個人種目!$A$8:$M$107,13,FALSE))</f>
        <v/>
      </c>
      <c r="M11" s="206"/>
      <c r="N11" s="206"/>
      <c r="O11" s="207"/>
      <c r="P11" s="207"/>
      <c r="Q11" s="207"/>
      <c r="R11" s="207"/>
      <c r="S11" s="207"/>
      <c r="T11" s="2"/>
      <c r="W11">
        <v>8</v>
      </c>
      <c r="X11" t="str">
        <f>②個人種目!C15&amp;"　"&amp;②個人種目!D15</f>
        <v>　</v>
      </c>
      <c r="Z11">
        <v>8</v>
      </c>
      <c r="AA11" s="51">
        <f>③団体種目!H14</f>
        <v>0</v>
      </c>
      <c r="AB11">
        <f>③団体種目!I14</f>
        <v>0</v>
      </c>
      <c r="AC11" t="str">
        <f>③団体種目!O14</f>
        <v/>
      </c>
    </row>
    <row r="12" spans="1:29">
      <c r="A12" s="2"/>
      <c r="B12" s="205"/>
      <c r="C12" s="70"/>
      <c r="D12" s="70"/>
      <c r="E12" s="70"/>
      <c r="F12" s="70"/>
      <c r="G12" s="70"/>
      <c r="H12" s="70"/>
      <c r="I12" s="70"/>
      <c r="J12" s="70"/>
      <c r="K12" s="70"/>
      <c r="L12" s="206"/>
      <c r="M12" s="206"/>
      <c r="N12" s="206"/>
      <c r="O12" s="207"/>
      <c r="P12" s="207"/>
      <c r="Q12" s="207"/>
      <c r="R12" s="207"/>
      <c r="S12" s="207"/>
      <c r="T12" s="2"/>
      <c r="W12">
        <v>9</v>
      </c>
      <c r="X12" t="str">
        <f>②個人種目!C16&amp;"　"&amp;②個人種目!D16</f>
        <v>　</v>
      </c>
      <c r="Z12">
        <v>9</v>
      </c>
      <c r="AA12" s="51">
        <f>③団体種目!H15</f>
        <v>0</v>
      </c>
      <c r="AB12">
        <f>③団体種目!I15</f>
        <v>0</v>
      </c>
      <c r="AC12" t="str">
        <f>③団体種目!O15</f>
        <v/>
      </c>
    </row>
    <row r="13" spans="1:29">
      <c r="A13" s="2"/>
      <c r="B13" s="205"/>
      <c r="C13" s="70" t="str">
        <f>IF(B13="","",VLOOKUP(B13,$W$4:$X$103,2,FALSE))</f>
        <v/>
      </c>
      <c r="D13" s="70"/>
      <c r="E13" s="70"/>
      <c r="F13" s="70"/>
      <c r="G13" s="70"/>
      <c r="H13" s="70" t="str">
        <f>IF(B13="","",VLOOKUP(B13,②個人種目!$A$8:$M$107,10,FALSE))</f>
        <v/>
      </c>
      <c r="I13" s="70"/>
      <c r="J13" s="70"/>
      <c r="K13" s="70"/>
      <c r="L13" s="206" t="str">
        <f>IF(B13="","",VLOOKUP(B13,②個人種目!$A$8:$M$107,11,FALSE))</f>
        <v/>
      </c>
      <c r="M13" s="206"/>
      <c r="N13" s="206"/>
      <c r="O13" s="207"/>
      <c r="P13" s="207"/>
      <c r="Q13" s="207"/>
      <c r="R13" s="207"/>
      <c r="S13" s="207"/>
      <c r="T13" s="2"/>
      <c r="W13">
        <v>10</v>
      </c>
      <c r="X13" t="str">
        <f>②個人種目!C17&amp;"　"&amp;②個人種目!D17</f>
        <v>　</v>
      </c>
      <c r="Z13">
        <v>10</v>
      </c>
      <c r="AA13" s="51">
        <f>③団体種目!H16</f>
        <v>0</v>
      </c>
      <c r="AB13">
        <f>③団体種目!I16</f>
        <v>0</v>
      </c>
      <c r="AC13" t="str">
        <f>③団体種目!O16</f>
        <v/>
      </c>
    </row>
    <row r="14" spans="1:29">
      <c r="A14" s="2"/>
      <c r="B14" s="205"/>
      <c r="C14" s="70"/>
      <c r="D14" s="70"/>
      <c r="E14" s="70"/>
      <c r="F14" s="70"/>
      <c r="G14" s="70"/>
      <c r="H14" s="70"/>
      <c r="I14" s="70"/>
      <c r="J14" s="70"/>
      <c r="K14" s="70"/>
      <c r="L14" s="206"/>
      <c r="M14" s="206"/>
      <c r="N14" s="206"/>
      <c r="O14" s="207"/>
      <c r="P14" s="207"/>
      <c r="Q14" s="207"/>
      <c r="R14" s="207"/>
      <c r="S14" s="207"/>
      <c r="T14" s="2"/>
      <c r="W14">
        <v>11</v>
      </c>
      <c r="X14" t="str">
        <f>②個人種目!C18&amp;"　"&amp;②個人種目!D18</f>
        <v>　</v>
      </c>
      <c r="Z14">
        <v>11</v>
      </c>
      <c r="AA14" s="51">
        <f>③団体種目!H17</f>
        <v>0</v>
      </c>
      <c r="AB14">
        <f>③団体種目!I17</f>
        <v>0</v>
      </c>
      <c r="AC14" t="str">
        <f>③団体種目!O17</f>
        <v/>
      </c>
    </row>
    <row r="15" spans="1:29">
      <c r="A15" s="2"/>
      <c r="B15" s="205"/>
      <c r="C15" s="70"/>
      <c r="D15" s="70"/>
      <c r="E15" s="70"/>
      <c r="F15" s="70"/>
      <c r="G15" s="70"/>
      <c r="H15" s="70" t="str">
        <f>IF(B13="","",VLOOKUP(B13,②個人種目!$A$8:$M$107,12,FALSE))</f>
        <v/>
      </c>
      <c r="I15" s="70"/>
      <c r="J15" s="70"/>
      <c r="K15" s="70"/>
      <c r="L15" s="206" t="str">
        <f>IF(B13="","",VLOOKUP(B13,②個人種目!$A$8:$M$107,13,FALSE))</f>
        <v/>
      </c>
      <c r="M15" s="206"/>
      <c r="N15" s="206"/>
      <c r="O15" s="207"/>
      <c r="P15" s="207"/>
      <c r="Q15" s="207"/>
      <c r="R15" s="207"/>
      <c r="S15" s="207"/>
      <c r="T15" s="2"/>
      <c r="W15">
        <v>12</v>
      </c>
      <c r="X15" t="str">
        <f>②個人種目!C19&amp;"　"&amp;②個人種目!D19</f>
        <v>　</v>
      </c>
      <c r="Z15">
        <v>12</v>
      </c>
      <c r="AA15" s="51">
        <f>③団体種目!H18</f>
        <v>0</v>
      </c>
      <c r="AB15">
        <f>③団体種目!I18</f>
        <v>0</v>
      </c>
      <c r="AC15" t="str">
        <f>③団体種目!O18</f>
        <v/>
      </c>
    </row>
    <row r="16" spans="1:29">
      <c r="A16" s="2"/>
      <c r="B16" s="205"/>
      <c r="C16" s="70"/>
      <c r="D16" s="70"/>
      <c r="E16" s="70"/>
      <c r="F16" s="70"/>
      <c r="G16" s="70"/>
      <c r="H16" s="70"/>
      <c r="I16" s="70"/>
      <c r="J16" s="70"/>
      <c r="K16" s="70"/>
      <c r="L16" s="206"/>
      <c r="M16" s="206"/>
      <c r="N16" s="206"/>
      <c r="O16" s="207"/>
      <c r="P16" s="207"/>
      <c r="Q16" s="207"/>
      <c r="R16" s="207"/>
      <c r="S16" s="207"/>
      <c r="T16" s="2"/>
      <c r="W16">
        <v>13</v>
      </c>
      <c r="X16" t="str">
        <f>②個人種目!C20&amp;"　"&amp;②個人種目!D20</f>
        <v>　</v>
      </c>
      <c r="Z16">
        <v>13</v>
      </c>
      <c r="AA16" s="51">
        <f>③団体種目!H19</f>
        <v>0</v>
      </c>
      <c r="AB16">
        <f>③団体種目!I19</f>
        <v>0</v>
      </c>
      <c r="AC16" t="str">
        <f>③団体種目!O19</f>
        <v/>
      </c>
    </row>
    <row r="17" spans="1:29">
      <c r="A17" s="2"/>
      <c r="B17" s="205"/>
      <c r="C17" s="70" t="str">
        <f>IF(B17="","",VLOOKUP(B17,$W$4:$X$103,2,FALSE))</f>
        <v/>
      </c>
      <c r="D17" s="70"/>
      <c r="E17" s="70"/>
      <c r="F17" s="70"/>
      <c r="G17" s="70"/>
      <c r="H17" s="70" t="str">
        <f>IF(B17="","",VLOOKUP(B17,②個人種目!$A$8:$M$107,10,FALSE))</f>
        <v/>
      </c>
      <c r="I17" s="70"/>
      <c r="J17" s="70"/>
      <c r="K17" s="70"/>
      <c r="L17" s="206" t="str">
        <f>IF(B17="","",VLOOKUP(B17,②個人種目!$A$8:$M$107,11,FALSE))</f>
        <v/>
      </c>
      <c r="M17" s="206"/>
      <c r="N17" s="206"/>
      <c r="O17" s="207"/>
      <c r="P17" s="207"/>
      <c r="Q17" s="207"/>
      <c r="R17" s="207"/>
      <c r="S17" s="207"/>
      <c r="T17" s="2"/>
      <c r="W17">
        <v>14</v>
      </c>
      <c r="X17" t="str">
        <f>②個人種目!C21&amp;"　"&amp;②個人種目!D21</f>
        <v>　</v>
      </c>
      <c r="Z17">
        <v>14</v>
      </c>
      <c r="AA17" s="51">
        <f>③団体種目!H20</f>
        <v>0</v>
      </c>
      <c r="AB17">
        <f>③団体種目!I20</f>
        <v>0</v>
      </c>
      <c r="AC17" t="str">
        <f>③団体種目!O20</f>
        <v/>
      </c>
    </row>
    <row r="18" spans="1:29">
      <c r="A18" s="2"/>
      <c r="B18" s="205"/>
      <c r="C18" s="70"/>
      <c r="D18" s="70"/>
      <c r="E18" s="70"/>
      <c r="F18" s="70"/>
      <c r="G18" s="70"/>
      <c r="H18" s="70"/>
      <c r="I18" s="70"/>
      <c r="J18" s="70"/>
      <c r="K18" s="70"/>
      <c r="L18" s="206"/>
      <c r="M18" s="206"/>
      <c r="N18" s="206"/>
      <c r="O18" s="207"/>
      <c r="P18" s="207"/>
      <c r="Q18" s="207"/>
      <c r="R18" s="207"/>
      <c r="S18" s="207"/>
      <c r="T18" s="2"/>
      <c r="W18">
        <v>15</v>
      </c>
      <c r="X18" t="str">
        <f>②個人種目!C22&amp;"　"&amp;②個人種目!D22</f>
        <v>　</v>
      </c>
      <c r="Z18">
        <v>15</v>
      </c>
      <c r="AA18" s="51">
        <f>③団体種目!H21</f>
        <v>0</v>
      </c>
      <c r="AB18">
        <f>③団体種目!I21</f>
        <v>0</v>
      </c>
      <c r="AC18" t="str">
        <f>③団体種目!O21</f>
        <v/>
      </c>
    </row>
    <row r="19" spans="1:29">
      <c r="A19" s="2"/>
      <c r="B19" s="205"/>
      <c r="C19" s="70"/>
      <c r="D19" s="70"/>
      <c r="E19" s="70"/>
      <c r="F19" s="70"/>
      <c r="G19" s="70"/>
      <c r="H19" s="70" t="str">
        <f>IF(B17="","",VLOOKUP(B17,②個人種目!$A$8:$M$107,12,FALSE))</f>
        <v/>
      </c>
      <c r="I19" s="70"/>
      <c r="J19" s="70"/>
      <c r="K19" s="70"/>
      <c r="L19" s="206" t="str">
        <f>IF(B17="","",VLOOKUP(B17,②個人種目!$A$8:$M$107,13,FALSE))</f>
        <v/>
      </c>
      <c r="M19" s="206"/>
      <c r="N19" s="206"/>
      <c r="O19" s="207"/>
      <c r="P19" s="207"/>
      <c r="Q19" s="207"/>
      <c r="R19" s="207"/>
      <c r="S19" s="207"/>
      <c r="T19" s="2"/>
      <c r="W19">
        <v>16</v>
      </c>
      <c r="X19" t="str">
        <f>②個人種目!C23&amp;"　"&amp;②個人種目!D23</f>
        <v>　</v>
      </c>
      <c r="Z19">
        <v>16</v>
      </c>
      <c r="AA19" s="51">
        <f>③団体種目!H22</f>
        <v>0</v>
      </c>
      <c r="AB19">
        <f>③団体種目!I22</f>
        <v>0</v>
      </c>
      <c r="AC19" t="str">
        <f>③団体種目!O22</f>
        <v/>
      </c>
    </row>
    <row r="20" spans="1:29">
      <c r="A20" s="2"/>
      <c r="B20" s="205"/>
      <c r="C20" s="70"/>
      <c r="D20" s="70"/>
      <c r="E20" s="70"/>
      <c r="F20" s="70"/>
      <c r="G20" s="70"/>
      <c r="H20" s="70"/>
      <c r="I20" s="70"/>
      <c r="J20" s="70"/>
      <c r="K20" s="70"/>
      <c r="L20" s="206"/>
      <c r="M20" s="206"/>
      <c r="N20" s="206"/>
      <c r="O20" s="207"/>
      <c r="P20" s="207"/>
      <c r="Q20" s="207"/>
      <c r="R20" s="207"/>
      <c r="S20" s="207"/>
      <c r="T20" s="2"/>
      <c r="W20">
        <v>17</v>
      </c>
      <c r="X20" t="str">
        <f>②個人種目!C24&amp;"　"&amp;②個人種目!D24</f>
        <v>　</v>
      </c>
      <c r="Z20">
        <v>17</v>
      </c>
      <c r="AA20" s="51">
        <f>③団体種目!H23</f>
        <v>0</v>
      </c>
      <c r="AB20">
        <f>③団体種目!I23</f>
        <v>0</v>
      </c>
      <c r="AC20" t="str">
        <f>③団体種目!O23</f>
        <v/>
      </c>
    </row>
    <row r="21" spans="1:29">
      <c r="A21" s="2"/>
      <c r="B21" s="205"/>
      <c r="C21" s="70" t="str">
        <f>IF(B21="","",VLOOKUP(B21,$W$4:$X$103,2,FALSE))</f>
        <v/>
      </c>
      <c r="D21" s="70"/>
      <c r="E21" s="70"/>
      <c r="F21" s="70"/>
      <c r="G21" s="70"/>
      <c r="H21" s="70" t="str">
        <f>IF(B21="","",VLOOKUP(B21,②個人種目!$A$8:$M$107,10,FALSE))</f>
        <v/>
      </c>
      <c r="I21" s="70"/>
      <c r="J21" s="70"/>
      <c r="K21" s="70"/>
      <c r="L21" s="206" t="str">
        <f>IF(B21="","",VLOOKUP(B21,②個人種目!$A$8:$M$107,11,FALSE))</f>
        <v/>
      </c>
      <c r="M21" s="206"/>
      <c r="N21" s="206"/>
      <c r="O21" s="207"/>
      <c r="P21" s="207"/>
      <c r="Q21" s="207"/>
      <c r="R21" s="207"/>
      <c r="S21" s="207"/>
      <c r="T21" s="2"/>
      <c r="W21">
        <v>18</v>
      </c>
      <c r="X21" t="str">
        <f>②個人種目!C25&amp;"　"&amp;②個人種目!D25</f>
        <v>　</v>
      </c>
      <c r="Z21">
        <v>18</v>
      </c>
      <c r="AA21" s="51">
        <f>③団体種目!H24</f>
        <v>0</v>
      </c>
      <c r="AB21">
        <f>③団体種目!I24</f>
        <v>0</v>
      </c>
      <c r="AC21" t="str">
        <f>③団体種目!O24</f>
        <v/>
      </c>
    </row>
    <row r="22" spans="1:29">
      <c r="A22" s="2"/>
      <c r="B22" s="205"/>
      <c r="C22" s="70"/>
      <c r="D22" s="70"/>
      <c r="E22" s="70"/>
      <c r="F22" s="70"/>
      <c r="G22" s="70"/>
      <c r="H22" s="70"/>
      <c r="I22" s="70"/>
      <c r="J22" s="70"/>
      <c r="K22" s="70"/>
      <c r="L22" s="206"/>
      <c r="M22" s="206"/>
      <c r="N22" s="206"/>
      <c r="O22" s="207"/>
      <c r="P22" s="207"/>
      <c r="Q22" s="207"/>
      <c r="R22" s="207"/>
      <c r="S22" s="207"/>
      <c r="T22" s="2"/>
      <c r="W22">
        <v>19</v>
      </c>
      <c r="X22" t="str">
        <f>②個人種目!C26&amp;"　"&amp;②個人種目!D26</f>
        <v>　</v>
      </c>
      <c r="Z22">
        <v>19</v>
      </c>
      <c r="AA22" s="51">
        <f>③団体種目!H25</f>
        <v>0</v>
      </c>
      <c r="AB22">
        <f>③団体種目!I25</f>
        <v>0</v>
      </c>
      <c r="AC22" t="str">
        <f>③団体種目!O25</f>
        <v/>
      </c>
    </row>
    <row r="23" spans="1:29">
      <c r="A23" s="2"/>
      <c r="B23" s="205"/>
      <c r="C23" s="70"/>
      <c r="D23" s="70"/>
      <c r="E23" s="70"/>
      <c r="F23" s="70"/>
      <c r="G23" s="70"/>
      <c r="H23" s="70" t="str">
        <f>IF(B21="","",VLOOKUP(B21,②個人種目!$A$8:$M$107,12,FALSE))</f>
        <v/>
      </c>
      <c r="I23" s="70"/>
      <c r="J23" s="70"/>
      <c r="K23" s="70"/>
      <c r="L23" s="206" t="str">
        <f>IF(B21="","",VLOOKUP(B21,②個人種目!$A$8:$M$107,13,FALSE))</f>
        <v/>
      </c>
      <c r="M23" s="206"/>
      <c r="N23" s="206"/>
      <c r="O23" s="207"/>
      <c r="P23" s="207"/>
      <c r="Q23" s="207"/>
      <c r="R23" s="207"/>
      <c r="S23" s="207"/>
      <c r="T23" s="2"/>
      <c r="W23">
        <v>20</v>
      </c>
      <c r="X23" t="str">
        <f>②個人種目!C27&amp;"　"&amp;②個人種目!D27</f>
        <v>　</v>
      </c>
      <c r="Z23">
        <v>20</v>
      </c>
      <c r="AA23" s="51">
        <f>③団体種目!H26</f>
        <v>0</v>
      </c>
      <c r="AB23">
        <f>③団体種目!I26</f>
        <v>0</v>
      </c>
      <c r="AC23" t="str">
        <f>③団体種目!O26</f>
        <v/>
      </c>
    </row>
    <row r="24" spans="1:29">
      <c r="A24" s="2"/>
      <c r="B24" s="205"/>
      <c r="C24" s="70"/>
      <c r="D24" s="70"/>
      <c r="E24" s="70"/>
      <c r="F24" s="70"/>
      <c r="G24" s="70"/>
      <c r="H24" s="70"/>
      <c r="I24" s="70"/>
      <c r="J24" s="70"/>
      <c r="K24" s="70"/>
      <c r="L24" s="206"/>
      <c r="M24" s="206"/>
      <c r="N24" s="206"/>
      <c r="O24" s="207"/>
      <c r="P24" s="207"/>
      <c r="Q24" s="207"/>
      <c r="R24" s="207"/>
      <c r="S24" s="207"/>
      <c r="T24" s="2"/>
      <c r="W24">
        <v>21</v>
      </c>
      <c r="X24" t="str">
        <f>②個人種目!C28&amp;"　"&amp;②個人種目!D28</f>
        <v>　</v>
      </c>
      <c r="Z24">
        <v>21</v>
      </c>
      <c r="AA24" s="51">
        <f>③団体種目!H27</f>
        <v>0</v>
      </c>
      <c r="AB24">
        <f>③団体種目!I27</f>
        <v>0</v>
      </c>
      <c r="AC24" t="str">
        <f>③団体種目!O27</f>
        <v/>
      </c>
    </row>
    <row r="25" spans="1:29">
      <c r="A25" s="2"/>
      <c r="B25" s="205"/>
      <c r="C25" s="70" t="str">
        <f>IF(B25="","",VLOOKUP(B25,$W$4:$X$103,2,FALSE))</f>
        <v/>
      </c>
      <c r="D25" s="70"/>
      <c r="E25" s="70"/>
      <c r="F25" s="70"/>
      <c r="G25" s="70"/>
      <c r="H25" s="70" t="str">
        <f>IF(B25="","",VLOOKUP(B25,②個人種目!$A$8:$M$107,10,FALSE))</f>
        <v/>
      </c>
      <c r="I25" s="70"/>
      <c r="J25" s="70"/>
      <c r="K25" s="70"/>
      <c r="L25" s="206" t="str">
        <f>IF(B25="","",VLOOKUP(B25,②個人種目!$A$8:$M$107,11,FALSE))</f>
        <v/>
      </c>
      <c r="M25" s="206"/>
      <c r="N25" s="206"/>
      <c r="O25" s="207"/>
      <c r="P25" s="207"/>
      <c r="Q25" s="207"/>
      <c r="R25" s="207"/>
      <c r="S25" s="207"/>
      <c r="T25" s="2"/>
      <c r="W25">
        <v>22</v>
      </c>
      <c r="X25" t="str">
        <f>②個人種目!C29&amp;"　"&amp;②個人種目!D29</f>
        <v>　</v>
      </c>
      <c r="Z25">
        <v>22</v>
      </c>
      <c r="AA25" s="51">
        <f>③団体種目!H28</f>
        <v>0</v>
      </c>
      <c r="AB25">
        <f>③団体種目!I28</f>
        <v>0</v>
      </c>
      <c r="AC25" t="str">
        <f>③団体種目!O28</f>
        <v/>
      </c>
    </row>
    <row r="26" spans="1:29">
      <c r="A26" s="2"/>
      <c r="B26" s="205"/>
      <c r="C26" s="70"/>
      <c r="D26" s="70"/>
      <c r="E26" s="70"/>
      <c r="F26" s="70"/>
      <c r="G26" s="70"/>
      <c r="H26" s="70"/>
      <c r="I26" s="70"/>
      <c r="J26" s="70"/>
      <c r="K26" s="70"/>
      <c r="L26" s="206"/>
      <c r="M26" s="206"/>
      <c r="N26" s="206"/>
      <c r="O26" s="207"/>
      <c r="P26" s="207"/>
      <c r="Q26" s="207"/>
      <c r="R26" s="207"/>
      <c r="S26" s="207"/>
      <c r="T26" s="2"/>
      <c r="W26">
        <v>23</v>
      </c>
      <c r="X26" t="str">
        <f>②個人種目!C30&amp;"　"&amp;②個人種目!D30</f>
        <v>　</v>
      </c>
      <c r="Z26">
        <v>23</v>
      </c>
      <c r="AA26" s="51">
        <f>③団体種目!H29</f>
        <v>0</v>
      </c>
      <c r="AB26">
        <f>③団体種目!I29</f>
        <v>0</v>
      </c>
      <c r="AC26" t="str">
        <f>③団体種目!O29</f>
        <v/>
      </c>
    </row>
    <row r="27" spans="1:29">
      <c r="A27" s="2"/>
      <c r="B27" s="205"/>
      <c r="C27" s="70"/>
      <c r="D27" s="70"/>
      <c r="E27" s="70"/>
      <c r="F27" s="70"/>
      <c r="G27" s="70"/>
      <c r="H27" s="70" t="str">
        <f>IF(B25="","",VLOOKUP(B25,②個人種目!$A$8:$M$107,12,FALSE))</f>
        <v/>
      </c>
      <c r="I27" s="70"/>
      <c r="J27" s="70"/>
      <c r="K27" s="70"/>
      <c r="L27" s="206" t="str">
        <f>IF(B25="","",VLOOKUP(B25,②個人種目!$A$8:$M$107,13,FALSE))</f>
        <v/>
      </c>
      <c r="M27" s="206"/>
      <c r="N27" s="206"/>
      <c r="O27" s="207"/>
      <c r="P27" s="207"/>
      <c r="Q27" s="207"/>
      <c r="R27" s="207"/>
      <c r="S27" s="207"/>
      <c r="T27" s="2"/>
      <c r="W27">
        <v>24</v>
      </c>
      <c r="X27" t="str">
        <f>②個人種目!C31&amp;"　"&amp;②個人種目!D31</f>
        <v>　</v>
      </c>
      <c r="Z27">
        <v>24</v>
      </c>
      <c r="AA27" s="51">
        <f>③団体種目!H30</f>
        <v>0</v>
      </c>
      <c r="AB27">
        <f>③団体種目!I30</f>
        <v>0</v>
      </c>
      <c r="AC27" t="str">
        <f>③団体種目!O30</f>
        <v/>
      </c>
    </row>
    <row r="28" spans="1:29">
      <c r="A28" s="2"/>
      <c r="B28" s="205"/>
      <c r="C28" s="70"/>
      <c r="D28" s="70"/>
      <c r="E28" s="70"/>
      <c r="F28" s="70"/>
      <c r="G28" s="70"/>
      <c r="H28" s="70"/>
      <c r="I28" s="70"/>
      <c r="J28" s="70"/>
      <c r="K28" s="70"/>
      <c r="L28" s="206"/>
      <c r="M28" s="206"/>
      <c r="N28" s="206"/>
      <c r="O28" s="207"/>
      <c r="P28" s="207"/>
      <c r="Q28" s="207"/>
      <c r="R28" s="207"/>
      <c r="S28" s="207"/>
      <c r="T28" s="2"/>
      <c r="W28">
        <v>25</v>
      </c>
      <c r="X28" t="str">
        <f>②個人種目!C32&amp;"　"&amp;②個人種目!D32</f>
        <v>　</v>
      </c>
      <c r="Z28">
        <v>25</v>
      </c>
      <c r="AA28" s="51">
        <f>③団体種目!H31</f>
        <v>0</v>
      </c>
      <c r="AB28">
        <f>③団体種目!I31</f>
        <v>0</v>
      </c>
      <c r="AC28" t="str">
        <f>③団体種目!O31</f>
        <v/>
      </c>
    </row>
    <row r="29" spans="1:29">
      <c r="A29" s="2"/>
      <c r="B29" s="205"/>
      <c r="C29" s="70" t="str">
        <f>IF(B29="","",VLOOKUP(B29,$W$4:$X$103,2,FALSE))</f>
        <v/>
      </c>
      <c r="D29" s="70"/>
      <c r="E29" s="70"/>
      <c r="F29" s="70"/>
      <c r="G29" s="70"/>
      <c r="H29" s="70" t="str">
        <f>IF(B29="","",VLOOKUP(B29,②個人種目!$A$8:$M$107,10,FALSE))</f>
        <v/>
      </c>
      <c r="I29" s="70"/>
      <c r="J29" s="70"/>
      <c r="K29" s="70"/>
      <c r="L29" s="206" t="str">
        <f>IF(B29="","",VLOOKUP(B29,②個人種目!$A$8:$M$107,11,FALSE))</f>
        <v/>
      </c>
      <c r="M29" s="206"/>
      <c r="N29" s="206"/>
      <c r="O29" s="207"/>
      <c r="P29" s="207"/>
      <c r="Q29" s="207"/>
      <c r="R29" s="207"/>
      <c r="S29" s="207"/>
      <c r="T29" s="2"/>
      <c r="W29">
        <v>26</v>
      </c>
      <c r="X29" t="str">
        <f>②個人種目!C33&amp;"　"&amp;②個人種目!D33</f>
        <v>　</v>
      </c>
      <c r="Z29">
        <v>26</v>
      </c>
      <c r="AA29" s="51">
        <f>③団体種目!H32</f>
        <v>0</v>
      </c>
      <c r="AB29">
        <f>③団体種目!I32</f>
        <v>0</v>
      </c>
      <c r="AC29" t="str">
        <f>③団体種目!O32</f>
        <v/>
      </c>
    </row>
    <row r="30" spans="1:29">
      <c r="A30" s="2"/>
      <c r="B30" s="205"/>
      <c r="C30" s="70"/>
      <c r="D30" s="70"/>
      <c r="E30" s="70"/>
      <c r="F30" s="70"/>
      <c r="G30" s="70"/>
      <c r="H30" s="70"/>
      <c r="I30" s="70"/>
      <c r="J30" s="70"/>
      <c r="K30" s="70"/>
      <c r="L30" s="206"/>
      <c r="M30" s="206"/>
      <c r="N30" s="206"/>
      <c r="O30" s="207"/>
      <c r="P30" s="207"/>
      <c r="Q30" s="207"/>
      <c r="R30" s="207"/>
      <c r="S30" s="207"/>
      <c r="T30" s="2"/>
      <c r="W30">
        <v>27</v>
      </c>
      <c r="X30" t="str">
        <f>②個人種目!C34&amp;"　"&amp;②個人種目!D34</f>
        <v>　</v>
      </c>
      <c r="Z30">
        <v>27</v>
      </c>
      <c r="AA30" s="51">
        <f>③団体種目!H33</f>
        <v>0</v>
      </c>
      <c r="AB30">
        <f>③団体種目!I33</f>
        <v>0</v>
      </c>
      <c r="AC30" t="str">
        <f>③団体種目!O33</f>
        <v/>
      </c>
    </row>
    <row r="31" spans="1:29">
      <c r="A31" s="2"/>
      <c r="B31" s="205"/>
      <c r="C31" s="70"/>
      <c r="D31" s="70"/>
      <c r="E31" s="70"/>
      <c r="F31" s="70"/>
      <c r="G31" s="70"/>
      <c r="H31" s="70" t="str">
        <f>IF(B29="","",VLOOKUP(B29,②個人種目!$A$8:$M$107,12,FALSE))</f>
        <v/>
      </c>
      <c r="I31" s="70"/>
      <c r="J31" s="70"/>
      <c r="K31" s="70"/>
      <c r="L31" s="206" t="str">
        <f>IF(B29="","",VLOOKUP(B29,②個人種目!$A$8:$M$107,13,FALSE))</f>
        <v/>
      </c>
      <c r="M31" s="206"/>
      <c r="N31" s="206"/>
      <c r="O31" s="207"/>
      <c r="P31" s="207"/>
      <c r="Q31" s="207"/>
      <c r="R31" s="207"/>
      <c r="S31" s="207"/>
      <c r="T31" s="2"/>
      <c r="W31">
        <v>28</v>
      </c>
      <c r="X31" t="str">
        <f>②個人種目!C35&amp;"　"&amp;②個人種目!D35</f>
        <v>　</v>
      </c>
      <c r="Z31">
        <v>28</v>
      </c>
      <c r="AA31" s="51">
        <f>③団体種目!H34</f>
        <v>0</v>
      </c>
      <c r="AB31">
        <f>③団体種目!I34</f>
        <v>0</v>
      </c>
      <c r="AC31" t="str">
        <f>③団体種目!O34</f>
        <v/>
      </c>
    </row>
    <row r="32" spans="1:29">
      <c r="A32" s="2"/>
      <c r="B32" s="205"/>
      <c r="C32" s="70"/>
      <c r="D32" s="70"/>
      <c r="E32" s="70"/>
      <c r="F32" s="70"/>
      <c r="G32" s="70"/>
      <c r="H32" s="70"/>
      <c r="I32" s="70"/>
      <c r="J32" s="70"/>
      <c r="K32" s="70"/>
      <c r="L32" s="206"/>
      <c r="M32" s="206"/>
      <c r="N32" s="206"/>
      <c r="O32" s="207"/>
      <c r="P32" s="207"/>
      <c r="Q32" s="207"/>
      <c r="R32" s="207"/>
      <c r="S32" s="207"/>
      <c r="T32" s="2"/>
      <c r="W32">
        <v>29</v>
      </c>
      <c r="X32" t="str">
        <f>②個人種目!C36&amp;"　"&amp;②個人種目!D36</f>
        <v>　</v>
      </c>
      <c r="Z32">
        <v>29</v>
      </c>
      <c r="AA32" s="51">
        <f>③団体種目!H35</f>
        <v>0</v>
      </c>
      <c r="AB32">
        <f>③団体種目!I35</f>
        <v>0</v>
      </c>
      <c r="AC32" t="str">
        <f>③団体種目!O35</f>
        <v/>
      </c>
    </row>
    <row r="33" spans="1:29">
      <c r="A33" s="2"/>
      <c r="B33" s="205"/>
      <c r="C33" s="70" t="str">
        <f>IF(B33="","",VLOOKUP(B33,$W$4:$X$103,2,FALSE))</f>
        <v/>
      </c>
      <c r="D33" s="70"/>
      <c r="E33" s="70"/>
      <c r="F33" s="70"/>
      <c r="G33" s="70"/>
      <c r="H33" s="70" t="str">
        <f>IF(B33="","",VLOOKUP(B33,②個人種目!$A$8:$M$107,10,FALSE))</f>
        <v/>
      </c>
      <c r="I33" s="70"/>
      <c r="J33" s="70"/>
      <c r="K33" s="70"/>
      <c r="L33" s="206" t="str">
        <f>IF(B33="","",VLOOKUP(B33,②個人種目!$A$8:$M$107,11,FALSE))</f>
        <v/>
      </c>
      <c r="M33" s="206"/>
      <c r="N33" s="206"/>
      <c r="O33" s="207"/>
      <c r="P33" s="207"/>
      <c r="Q33" s="207"/>
      <c r="R33" s="207"/>
      <c r="S33" s="207"/>
      <c r="T33" s="2"/>
      <c r="W33">
        <v>30</v>
      </c>
      <c r="X33" t="str">
        <f>②個人種目!C37&amp;"　"&amp;②個人種目!D37</f>
        <v>　</v>
      </c>
      <c r="Z33">
        <v>30</v>
      </c>
      <c r="AA33" s="51">
        <f>③団体種目!H36</f>
        <v>0</v>
      </c>
      <c r="AB33">
        <f>③団体種目!I36</f>
        <v>0</v>
      </c>
      <c r="AC33" t="str">
        <f>③団体種目!O36</f>
        <v/>
      </c>
    </row>
    <row r="34" spans="1:29">
      <c r="A34" s="2"/>
      <c r="B34" s="205"/>
      <c r="C34" s="70"/>
      <c r="D34" s="70"/>
      <c r="E34" s="70"/>
      <c r="F34" s="70"/>
      <c r="G34" s="70"/>
      <c r="H34" s="70"/>
      <c r="I34" s="70"/>
      <c r="J34" s="70"/>
      <c r="K34" s="70"/>
      <c r="L34" s="206"/>
      <c r="M34" s="206"/>
      <c r="N34" s="206"/>
      <c r="O34" s="207"/>
      <c r="P34" s="207"/>
      <c r="Q34" s="207"/>
      <c r="R34" s="207"/>
      <c r="S34" s="207"/>
      <c r="T34" s="2"/>
      <c r="W34">
        <v>31</v>
      </c>
      <c r="X34" t="str">
        <f>②個人種目!C38&amp;"　"&amp;②個人種目!D38</f>
        <v>　</v>
      </c>
    </row>
    <row r="35" spans="1:29">
      <c r="A35" s="2"/>
      <c r="B35" s="205"/>
      <c r="C35" s="70"/>
      <c r="D35" s="70"/>
      <c r="E35" s="70"/>
      <c r="F35" s="70"/>
      <c r="G35" s="70"/>
      <c r="H35" s="70" t="str">
        <f>IF(B33="","",VLOOKUP(B33,②個人種目!$A$8:$M$107,12,FALSE))</f>
        <v/>
      </c>
      <c r="I35" s="70"/>
      <c r="J35" s="70"/>
      <c r="K35" s="70"/>
      <c r="L35" s="206" t="str">
        <f>IF(B33="","",VLOOKUP(B33,②個人種目!$A$8:$M$107,13,FALSE))</f>
        <v/>
      </c>
      <c r="M35" s="206"/>
      <c r="N35" s="206"/>
      <c r="O35" s="207"/>
      <c r="P35" s="207"/>
      <c r="Q35" s="207"/>
      <c r="R35" s="207"/>
      <c r="S35" s="207"/>
      <c r="T35" s="2"/>
      <c r="W35">
        <v>32</v>
      </c>
      <c r="X35" t="str">
        <f>②個人種目!C39&amp;"　"&amp;②個人種目!D39</f>
        <v>　</v>
      </c>
    </row>
    <row r="36" spans="1:29">
      <c r="A36" s="2"/>
      <c r="B36" s="205"/>
      <c r="C36" s="70"/>
      <c r="D36" s="70"/>
      <c r="E36" s="70"/>
      <c r="F36" s="70"/>
      <c r="G36" s="70"/>
      <c r="H36" s="70"/>
      <c r="I36" s="70"/>
      <c r="J36" s="70"/>
      <c r="K36" s="70"/>
      <c r="L36" s="206"/>
      <c r="M36" s="206"/>
      <c r="N36" s="206"/>
      <c r="O36" s="207"/>
      <c r="P36" s="207"/>
      <c r="Q36" s="207"/>
      <c r="R36" s="207"/>
      <c r="S36" s="207"/>
      <c r="T36" s="2"/>
      <c r="W36">
        <v>33</v>
      </c>
      <c r="X36" t="str">
        <f>②個人種目!C40&amp;"　"&amp;②個人種目!D40</f>
        <v>　</v>
      </c>
    </row>
    <row r="37" spans="1:29">
      <c r="A37" s="2"/>
      <c r="B37" s="208" t="s">
        <v>305</v>
      </c>
      <c r="C37" s="208"/>
      <c r="D37" s="208"/>
      <c r="E37" s="208"/>
      <c r="F37" s="208"/>
      <c r="G37" s="208"/>
      <c r="H37" s="208"/>
      <c r="I37" s="208"/>
      <c r="J37" s="208"/>
      <c r="K37" s="208"/>
      <c r="L37" s="208"/>
      <c r="M37" s="208"/>
      <c r="N37" s="208"/>
      <c r="O37" s="208"/>
      <c r="P37" s="208"/>
      <c r="Q37" s="208"/>
      <c r="R37" s="208"/>
      <c r="S37" s="208"/>
      <c r="T37" s="2"/>
      <c r="W37">
        <v>34</v>
      </c>
      <c r="X37" t="str">
        <f>②個人種目!C41&amp;"　"&amp;②個人種目!D41</f>
        <v>　</v>
      </c>
    </row>
    <row r="38" spans="1:29">
      <c r="A38" s="2"/>
      <c r="B38" s="208"/>
      <c r="C38" s="208"/>
      <c r="D38" s="208"/>
      <c r="E38" s="208"/>
      <c r="F38" s="208"/>
      <c r="G38" s="208"/>
      <c r="H38" s="208"/>
      <c r="I38" s="208"/>
      <c r="J38" s="208"/>
      <c r="K38" s="208"/>
      <c r="L38" s="208"/>
      <c r="M38" s="208"/>
      <c r="N38" s="208"/>
      <c r="O38" s="208"/>
      <c r="P38" s="208"/>
      <c r="Q38" s="208"/>
      <c r="R38" s="208"/>
      <c r="S38" s="208"/>
      <c r="T38" s="2"/>
      <c r="W38">
        <v>35</v>
      </c>
      <c r="X38" t="str">
        <f>②個人種目!C42&amp;"　"&amp;②個人種目!D42</f>
        <v>　</v>
      </c>
    </row>
    <row r="39" spans="1:29">
      <c r="A39" s="2"/>
      <c r="B39" s="70" t="s">
        <v>57</v>
      </c>
      <c r="C39" s="70" t="s">
        <v>60</v>
      </c>
      <c r="D39" s="70"/>
      <c r="E39" s="70" t="s">
        <v>20</v>
      </c>
      <c r="F39" s="70"/>
      <c r="G39" s="70"/>
      <c r="H39" s="70"/>
      <c r="I39" s="70"/>
      <c r="J39" s="70" t="s">
        <v>201</v>
      </c>
      <c r="K39" s="70"/>
      <c r="L39" s="70" t="s">
        <v>202</v>
      </c>
      <c r="M39" s="70"/>
      <c r="N39" s="70"/>
      <c r="O39" s="70" t="s">
        <v>200</v>
      </c>
      <c r="P39" s="70"/>
      <c r="Q39" s="70"/>
      <c r="R39" s="70"/>
      <c r="S39" s="70"/>
      <c r="T39" s="2"/>
      <c r="W39">
        <v>36</v>
      </c>
      <c r="X39" t="str">
        <f>②個人種目!C43&amp;"　"&amp;②個人種目!D43</f>
        <v>　</v>
      </c>
    </row>
    <row r="40" spans="1:29">
      <c r="A40" s="2"/>
      <c r="B40" s="70"/>
      <c r="C40" s="70"/>
      <c r="D40" s="70"/>
      <c r="E40" s="70"/>
      <c r="F40" s="70"/>
      <c r="G40" s="70"/>
      <c r="H40" s="70"/>
      <c r="I40" s="70"/>
      <c r="J40" s="70"/>
      <c r="K40" s="70"/>
      <c r="L40" s="70"/>
      <c r="M40" s="70"/>
      <c r="N40" s="70"/>
      <c r="O40" s="70"/>
      <c r="P40" s="70"/>
      <c r="Q40" s="70"/>
      <c r="R40" s="70"/>
      <c r="S40" s="70"/>
      <c r="T40" s="2"/>
      <c r="W40">
        <v>37</v>
      </c>
      <c r="X40" t="str">
        <f>②個人種目!C44&amp;"　"&amp;②個人種目!D44</f>
        <v>　</v>
      </c>
    </row>
    <row r="41" spans="1:29">
      <c r="A41" s="2"/>
      <c r="B41" s="205"/>
      <c r="C41" s="70" t="str">
        <f>IF(B41="","",VLOOKUP(⑤記録該当!B41,③団体種目!$A$7:$O$36,8,FALSE))</f>
        <v/>
      </c>
      <c r="D41" s="70"/>
      <c r="E41" s="70" t="str">
        <f>IF(B41="","",VLOOKUP(⑤記録該当!B41,③団体種目!$A$7:$O$36,9,FALSE))</f>
        <v/>
      </c>
      <c r="F41" s="70"/>
      <c r="G41" s="70"/>
      <c r="H41" s="70"/>
      <c r="I41" s="70"/>
      <c r="J41" s="70" t="str">
        <f>IF(B41="","",VLOOKUP(⑤記録該当!B41,③団体種目!$A$7:$O$36,15,FALSE))</f>
        <v/>
      </c>
      <c r="K41" s="70"/>
      <c r="L41" s="206" t="str">
        <f>IF(B41="","",VLOOKUP(⑤記録該当!B41,③団体種目!$A$7:$O$36,10,FALSE))</f>
        <v/>
      </c>
      <c r="M41" s="206"/>
      <c r="N41" s="206"/>
      <c r="O41" s="207"/>
      <c r="P41" s="207"/>
      <c r="Q41" s="207"/>
      <c r="R41" s="207"/>
      <c r="S41" s="207"/>
      <c r="T41" s="2"/>
      <c r="W41">
        <v>38</v>
      </c>
      <c r="X41" t="str">
        <f>②個人種目!C45&amp;"　"&amp;②個人種目!D45</f>
        <v>　</v>
      </c>
    </row>
    <row r="42" spans="1:29">
      <c r="A42" s="2"/>
      <c r="B42" s="205"/>
      <c r="C42" s="70"/>
      <c r="D42" s="70"/>
      <c r="E42" s="70"/>
      <c r="F42" s="70"/>
      <c r="G42" s="70"/>
      <c r="H42" s="70"/>
      <c r="I42" s="70"/>
      <c r="J42" s="70"/>
      <c r="K42" s="70"/>
      <c r="L42" s="206"/>
      <c r="M42" s="206"/>
      <c r="N42" s="206"/>
      <c r="O42" s="207"/>
      <c r="P42" s="207"/>
      <c r="Q42" s="207"/>
      <c r="R42" s="207"/>
      <c r="S42" s="207"/>
      <c r="T42" s="2"/>
      <c r="W42">
        <v>39</v>
      </c>
      <c r="X42" t="str">
        <f>②個人種目!C46&amp;"　"&amp;②個人種目!D46</f>
        <v>　</v>
      </c>
    </row>
    <row r="43" spans="1:29">
      <c r="A43" s="2"/>
      <c r="B43" s="205"/>
      <c r="C43" s="70" t="str">
        <f>IF(B43="","",VLOOKUP(⑤記録該当!B43,③団体種目!$A$7:$O$36,8,FALSE))</f>
        <v/>
      </c>
      <c r="D43" s="70"/>
      <c r="E43" s="70" t="str">
        <f>IF(B43="","",VLOOKUP(⑤記録該当!B43,③団体種目!$A$7:$O$36,9,FALSE))</f>
        <v/>
      </c>
      <c r="F43" s="70"/>
      <c r="G43" s="70"/>
      <c r="H43" s="70"/>
      <c r="I43" s="70"/>
      <c r="J43" s="70" t="str">
        <f>IF(B43="","",VLOOKUP(⑤記録該当!B43,③団体種目!$A$7:$O$36,15,FALSE))</f>
        <v/>
      </c>
      <c r="K43" s="70"/>
      <c r="L43" s="206" t="str">
        <f>IF(B43="","",VLOOKUP(⑤記録該当!B43,③団体種目!$A$7:$O$36,10,FALSE))</f>
        <v/>
      </c>
      <c r="M43" s="206"/>
      <c r="N43" s="206"/>
      <c r="O43" s="207"/>
      <c r="P43" s="207"/>
      <c r="Q43" s="207"/>
      <c r="R43" s="207"/>
      <c r="S43" s="207"/>
      <c r="T43" s="2"/>
      <c r="W43">
        <v>40</v>
      </c>
      <c r="X43" t="str">
        <f>②個人種目!C47&amp;"　"&amp;②個人種目!D47</f>
        <v>　</v>
      </c>
    </row>
    <row r="44" spans="1:29">
      <c r="A44" s="2"/>
      <c r="B44" s="205"/>
      <c r="C44" s="70"/>
      <c r="D44" s="70"/>
      <c r="E44" s="70"/>
      <c r="F44" s="70"/>
      <c r="G44" s="70"/>
      <c r="H44" s="70"/>
      <c r="I44" s="70"/>
      <c r="J44" s="70"/>
      <c r="K44" s="70"/>
      <c r="L44" s="206"/>
      <c r="M44" s="206"/>
      <c r="N44" s="206"/>
      <c r="O44" s="207"/>
      <c r="P44" s="207"/>
      <c r="Q44" s="207"/>
      <c r="R44" s="207"/>
      <c r="S44" s="207"/>
      <c r="T44" s="2"/>
      <c r="W44">
        <v>41</v>
      </c>
      <c r="X44" t="str">
        <f>②個人種目!C48&amp;"　"&amp;②個人種目!D48</f>
        <v>　</v>
      </c>
    </row>
    <row r="45" spans="1:29">
      <c r="A45" s="2"/>
      <c r="B45" s="205"/>
      <c r="C45" s="70" t="str">
        <f>IF(B45="","",VLOOKUP(⑤記録該当!B45,③団体種目!$A$7:$O$36,8,FALSE))</f>
        <v/>
      </c>
      <c r="D45" s="70"/>
      <c r="E45" s="70" t="str">
        <f>IF(B45="","",VLOOKUP(⑤記録該当!B45,③団体種目!$A$7:$O$36,9,FALSE))</f>
        <v/>
      </c>
      <c r="F45" s="70"/>
      <c r="G45" s="70"/>
      <c r="H45" s="70"/>
      <c r="I45" s="70"/>
      <c r="J45" s="70" t="str">
        <f>IF(B45="","",VLOOKUP(⑤記録該当!B45,③団体種目!$A$7:$O$36,15,FALSE))</f>
        <v/>
      </c>
      <c r="K45" s="70"/>
      <c r="L45" s="206" t="str">
        <f>IF(B45="","",VLOOKUP(⑤記録該当!B45,③団体種目!$A$7:$O$36,10,FALSE))</f>
        <v/>
      </c>
      <c r="M45" s="206"/>
      <c r="N45" s="206"/>
      <c r="O45" s="207"/>
      <c r="P45" s="207"/>
      <c r="Q45" s="207"/>
      <c r="R45" s="207"/>
      <c r="S45" s="207"/>
      <c r="T45" s="2"/>
      <c r="W45">
        <v>42</v>
      </c>
      <c r="X45" t="str">
        <f>②個人種目!C49&amp;"　"&amp;②個人種目!D49</f>
        <v>　</v>
      </c>
    </row>
    <row r="46" spans="1:29">
      <c r="A46" s="2"/>
      <c r="B46" s="205"/>
      <c r="C46" s="70"/>
      <c r="D46" s="70"/>
      <c r="E46" s="70"/>
      <c r="F46" s="70"/>
      <c r="G46" s="70"/>
      <c r="H46" s="70"/>
      <c r="I46" s="70"/>
      <c r="J46" s="70"/>
      <c r="K46" s="70"/>
      <c r="L46" s="206"/>
      <c r="M46" s="206"/>
      <c r="N46" s="206"/>
      <c r="O46" s="207"/>
      <c r="P46" s="207"/>
      <c r="Q46" s="207"/>
      <c r="R46" s="207"/>
      <c r="S46" s="207"/>
      <c r="T46" s="2"/>
      <c r="W46">
        <v>43</v>
      </c>
      <c r="X46" t="str">
        <f>②個人種目!C50&amp;"　"&amp;②個人種目!D50</f>
        <v>　</v>
      </c>
    </row>
    <row r="47" spans="1:29">
      <c r="A47" s="2"/>
      <c r="B47" s="205"/>
      <c r="C47" s="70" t="str">
        <f>IF(B47="","",VLOOKUP(⑤記録該当!B47,③団体種目!$A$7:$O$36,8,FALSE))</f>
        <v/>
      </c>
      <c r="D47" s="70"/>
      <c r="E47" s="70" t="str">
        <f>IF(B47="","",VLOOKUP(⑤記録該当!B47,③団体種目!$A$7:$O$36,9,FALSE))</f>
        <v/>
      </c>
      <c r="F47" s="70"/>
      <c r="G47" s="70"/>
      <c r="H47" s="70"/>
      <c r="I47" s="70"/>
      <c r="J47" s="70" t="str">
        <f>IF(B47="","",VLOOKUP(⑤記録該当!B47,③団体種目!$A$7:$O$36,15,FALSE))</f>
        <v/>
      </c>
      <c r="K47" s="70"/>
      <c r="L47" s="206" t="str">
        <f>IF(B47="","",VLOOKUP(⑤記録該当!B47,③団体種目!$A$7:$O$36,10,FALSE))</f>
        <v/>
      </c>
      <c r="M47" s="206"/>
      <c r="N47" s="206"/>
      <c r="O47" s="207"/>
      <c r="P47" s="207"/>
      <c r="Q47" s="207"/>
      <c r="R47" s="207"/>
      <c r="S47" s="207"/>
      <c r="T47" s="2"/>
      <c r="W47">
        <v>44</v>
      </c>
      <c r="X47" t="str">
        <f>②個人種目!C51&amp;"　"&amp;②個人種目!D51</f>
        <v>　</v>
      </c>
    </row>
    <row r="48" spans="1:29">
      <c r="A48" s="2"/>
      <c r="B48" s="205"/>
      <c r="C48" s="70"/>
      <c r="D48" s="70"/>
      <c r="E48" s="70"/>
      <c r="F48" s="70"/>
      <c r="G48" s="70"/>
      <c r="H48" s="70"/>
      <c r="I48" s="70"/>
      <c r="J48" s="70"/>
      <c r="K48" s="70"/>
      <c r="L48" s="206"/>
      <c r="M48" s="206"/>
      <c r="N48" s="206"/>
      <c r="O48" s="207"/>
      <c r="P48" s="207"/>
      <c r="Q48" s="207"/>
      <c r="R48" s="207"/>
      <c r="S48" s="207"/>
      <c r="T48" s="2"/>
      <c r="W48">
        <v>45</v>
      </c>
      <c r="X48" t="str">
        <f>②個人種目!C52&amp;"　"&amp;②個人種目!D52</f>
        <v>　</v>
      </c>
    </row>
    <row r="49" spans="1:24">
      <c r="A49" s="2"/>
      <c r="B49" s="205"/>
      <c r="C49" s="70" t="str">
        <f>IF(B49="","",VLOOKUP(⑤記録該当!B49,③団体種目!$A$7:$O$36,8,FALSE))</f>
        <v/>
      </c>
      <c r="D49" s="70"/>
      <c r="E49" s="70" t="str">
        <f>IF(B49="","",VLOOKUP(⑤記録該当!B49,③団体種目!$A$7:$O$36,9,FALSE))</f>
        <v/>
      </c>
      <c r="F49" s="70"/>
      <c r="G49" s="70"/>
      <c r="H49" s="70"/>
      <c r="I49" s="70"/>
      <c r="J49" s="70" t="str">
        <f>IF(B49="","",VLOOKUP(⑤記録該当!B49,③団体種目!$A$7:$O$36,15,FALSE))</f>
        <v/>
      </c>
      <c r="K49" s="70"/>
      <c r="L49" s="206" t="str">
        <f>IF(B49="","",VLOOKUP(⑤記録該当!B49,③団体種目!$A$7:$O$36,10,FALSE))</f>
        <v/>
      </c>
      <c r="M49" s="206"/>
      <c r="N49" s="206"/>
      <c r="O49" s="207"/>
      <c r="P49" s="207"/>
      <c r="Q49" s="207"/>
      <c r="R49" s="207"/>
      <c r="S49" s="207"/>
      <c r="T49" s="2"/>
      <c r="W49">
        <v>46</v>
      </c>
      <c r="X49" t="str">
        <f>②個人種目!C53&amp;"　"&amp;②個人種目!D53</f>
        <v>　</v>
      </c>
    </row>
    <row r="50" spans="1:24">
      <c r="A50" s="2"/>
      <c r="B50" s="205"/>
      <c r="C50" s="70"/>
      <c r="D50" s="70"/>
      <c r="E50" s="70"/>
      <c r="F50" s="70"/>
      <c r="G50" s="70"/>
      <c r="H50" s="70"/>
      <c r="I50" s="70"/>
      <c r="J50" s="70"/>
      <c r="K50" s="70"/>
      <c r="L50" s="206"/>
      <c r="M50" s="206"/>
      <c r="N50" s="206"/>
      <c r="O50" s="207"/>
      <c r="P50" s="207"/>
      <c r="Q50" s="207"/>
      <c r="R50" s="207"/>
      <c r="S50" s="207"/>
      <c r="T50" s="2"/>
      <c r="W50">
        <v>47</v>
      </c>
      <c r="X50" t="str">
        <f>②個人種目!C54&amp;"　"&amp;②個人種目!D54</f>
        <v>　</v>
      </c>
    </row>
    <row r="51" spans="1:24">
      <c r="A51" s="2"/>
      <c r="B51" s="205"/>
      <c r="C51" s="70" t="str">
        <f>IF(B51="","",VLOOKUP(⑤記録該当!B51,③団体種目!$A$7:$O$36,8,FALSE))</f>
        <v/>
      </c>
      <c r="D51" s="70"/>
      <c r="E51" s="70" t="str">
        <f>IF(B51="","",VLOOKUP(⑤記録該当!B51,③団体種目!$A$7:$O$36,9,FALSE))</f>
        <v/>
      </c>
      <c r="F51" s="70"/>
      <c r="G51" s="70"/>
      <c r="H51" s="70"/>
      <c r="I51" s="70"/>
      <c r="J51" s="70" t="str">
        <f>IF(B51="","",VLOOKUP(⑤記録該当!B51,③団体種目!$A$7:$O$36,15,FALSE))</f>
        <v/>
      </c>
      <c r="K51" s="70"/>
      <c r="L51" s="206" t="str">
        <f>IF(B51="","",VLOOKUP(⑤記録該当!B51,③団体種目!$A$7:$O$36,10,FALSE))</f>
        <v/>
      </c>
      <c r="M51" s="206"/>
      <c r="N51" s="206"/>
      <c r="O51" s="207"/>
      <c r="P51" s="207"/>
      <c r="Q51" s="207"/>
      <c r="R51" s="207"/>
      <c r="S51" s="207"/>
      <c r="T51" s="2"/>
      <c r="W51">
        <v>48</v>
      </c>
      <c r="X51" t="str">
        <f>②個人種目!C55&amp;"　"&amp;②個人種目!D55</f>
        <v>　</v>
      </c>
    </row>
    <row r="52" spans="1:24">
      <c r="A52" s="2"/>
      <c r="B52" s="205"/>
      <c r="C52" s="70"/>
      <c r="D52" s="70"/>
      <c r="E52" s="70"/>
      <c r="F52" s="70"/>
      <c r="G52" s="70"/>
      <c r="H52" s="70"/>
      <c r="I52" s="70"/>
      <c r="J52" s="70"/>
      <c r="K52" s="70"/>
      <c r="L52" s="206"/>
      <c r="M52" s="206"/>
      <c r="N52" s="206"/>
      <c r="O52" s="207"/>
      <c r="P52" s="207"/>
      <c r="Q52" s="207"/>
      <c r="R52" s="207"/>
      <c r="S52" s="207"/>
      <c r="T52" s="2"/>
      <c r="W52">
        <v>49</v>
      </c>
      <c r="X52" t="str">
        <f>②個人種目!C56&amp;"　"&amp;②個人種目!D56</f>
        <v>　</v>
      </c>
    </row>
    <row r="53" spans="1:24">
      <c r="A53" s="2"/>
      <c r="B53" s="205"/>
      <c r="C53" s="70" t="str">
        <f>IF(B53="","",VLOOKUP(⑤記録該当!B53,③団体種目!$A$7:$O$36,8,FALSE))</f>
        <v/>
      </c>
      <c r="D53" s="70"/>
      <c r="E53" s="70" t="str">
        <f>IF(B53="","",VLOOKUP(⑤記録該当!B53,③団体種目!$A$7:$O$36,9,FALSE))</f>
        <v/>
      </c>
      <c r="F53" s="70"/>
      <c r="G53" s="70"/>
      <c r="H53" s="70"/>
      <c r="I53" s="70"/>
      <c r="J53" s="70" t="str">
        <f>IF(B53="","",VLOOKUP(⑤記録該当!B53,③団体種目!$A$7:$O$36,15,FALSE))</f>
        <v/>
      </c>
      <c r="K53" s="70"/>
      <c r="L53" s="206" t="str">
        <f>IF(B53="","",VLOOKUP(⑤記録該当!B53,③団体種目!$A$7:$O$36,10,FALSE))</f>
        <v/>
      </c>
      <c r="M53" s="206"/>
      <c r="N53" s="206"/>
      <c r="O53" s="207"/>
      <c r="P53" s="207"/>
      <c r="Q53" s="207"/>
      <c r="R53" s="207"/>
      <c r="S53" s="207"/>
      <c r="T53" s="2"/>
      <c r="W53">
        <v>50</v>
      </c>
      <c r="X53" t="str">
        <f>②個人種目!C57&amp;"　"&amp;②個人種目!D57</f>
        <v>　</v>
      </c>
    </row>
    <row r="54" spans="1:24">
      <c r="A54" s="2"/>
      <c r="B54" s="205"/>
      <c r="C54" s="70"/>
      <c r="D54" s="70"/>
      <c r="E54" s="70"/>
      <c r="F54" s="70"/>
      <c r="G54" s="70"/>
      <c r="H54" s="70"/>
      <c r="I54" s="70"/>
      <c r="J54" s="70"/>
      <c r="K54" s="70"/>
      <c r="L54" s="206"/>
      <c r="M54" s="206"/>
      <c r="N54" s="206"/>
      <c r="O54" s="207"/>
      <c r="P54" s="207"/>
      <c r="Q54" s="207"/>
      <c r="R54" s="207"/>
      <c r="S54" s="207"/>
      <c r="T54" s="2"/>
      <c r="W54">
        <v>51</v>
      </c>
      <c r="X54" t="str">
        <f>②個人種目!C58&amp;"　"&amp;②個人種目!D58</f>
        <v>　</v>
      </c>
    </row>
    <row r="55" spans="1:24">
      <c r="A55" s="2"/>
      <c r="B55" s="205"/>
      <c r="C55" s="70" t="str">
        <f>IF(B55="","",VLOOKUP(⑤記録該当!B55,③団体種目!$A$7:$O$36,8,FALSE))</f>
        <v/>
      </c>
      <c r="D55" s="70"/>
      <c r="E55" s="70" t="str">
        <f>IF(B55="","",VLOOKUP(⑤記録該当!B55,③団体種目!$A$7:$O$36,9,FALSE))</f>
        <v/>
      </c>
      <c r="F55" s="70"/>
      <c r="G55" s="70"/>
      <c r="H55" s="70"/>
      <c r="I55" s="70"/>
      <c r="J55" s="70" t="str">
        <f>IF(B55="","",VLOOKUP(⑤記録該当!B55,③団体種目!$A$7:$O$36,15,FALSE))</f>
        <v/>
      </c>
      <c r="K55" s="70"/>
      <c r="L55" s="206" t="str">
        <f>IF(B55="","",VLOOKUP(⑤記録該当!B55,③団体種目!$A$7:$O$36,10,FALSE))</f>
        <v/>
      </c>
      <c r="M55" s="206"/>
      <c r="N55" s="206"/>
      <c r="O55" s="207"/>
      <c r="P55" s="207"/>
      <c r="Q55" s="207"/>
      <c r="R55" s="207"/>
      <c r="S55" s="207"/>
      <c r="T55" s="2"/>
      <c r="W55">
        <v>52</v>
      </c>
      <c r="X55" t="str">
        <f>②個人種目!C59&amp;"　"&amp;②個人種目!D59</f>
        <v>　</v>
      </c>
    </row>
    <row r="56" spans="1:24">
      <c r="A56" s="2"/>
      <c r="B56" s="205"/>
      <c r="C56" s="70"/>
      <c r="D56" s="70"/>
      <c r="E56" s="70"/>
      <c r="F56" s="70"/>
      <c r="G56" s="70"/>
      <c r="H56" s="70"/>
      <c r="I56" s="70"/>
      <c r="J56" s="70"/>
      <c r="K56" s="70"/>
      <c r="L56" s="206"/>
      <c r="M56" s="206"/>
      <c r="N56" s="206"/>
      <c r="O56" s="207"/>
      <c r="P56" s="207"/>
      <c r="Q56" s="207"/>
      <c r="R56" s="207"/>
      <c r="S56" s="207"/>
      <c r="T56" s="2"/>
      <c r="W56">
        <v>53</v>
      </c>
      <c r="X56" t="str">
        <f>②個人種目!C60&amp;"　"&amp;②個人種目!D60</f>
        <v>　</v>
      </c>
    </row>
    <row r="57" spans="1:24">
      <c r="A57" s="2"/>
      <c r="B57" s="2"/>
      <c r="C57" s="2"/>
      <c r="D57" s="2"/>
      <c r="E57" s="2"/>
      <c r="F57" s="2"/>
      <c r="G57" s="2"/>
      <c r="H57" s="2"/>
      <c r="I57" s="2"/>
      <c r="J57" s="2"/>
      <c r="K57" s="2"/>
      <c r="L57" s="2"/>
      <c r="M57" s="2"/>
      <c r="N57" s="2"/>
      <c r="O57" s="2"/>
      <c r="P57" s="2"/>
      <c r="Q57" s="2"/>
      <c r="R57" s="2"/>
      <c r="S57" s="2"/>
      <c r="T57" s="2"/>
      <c r="W57">
        <v>54</v>
      </c>
      <c r="X57" t="str">
        <f>②個人種目!C61&amp;"　"&amp;②個人種目!D61</f>
        <v>　</v>
      </c>
    </row>
    <row r="58" spans="1:24">
      <c r="W58">
        <v>55</v>
      </c>
      <c r="X58" t="str">
        <f>②個人種目!C62&amp;"　"&amp;②個人種目!D62</f>
        <v>　</v>
      </c>
    </row>
    <row r="59" spans="1:24">
      <c r="W59">
        <v>56</v>
      </c>
      <c r="X59" t="str">
        <f>②個人種目!C63&amp;"　"&amp;②個人種目!D63</f>
        <v>　</v>
      </c>
    </row>
    <row r="60" spans="1:24">
      <c r="W60">
        <v>57</v>
      </c>
      <c r="X60" t="str">
        <f>②個人種目!C64&amp;"　"&amp;②個人種目!D64</f>
        <v>　</v>
      </c>
    </row>
    <row r="61" spans="1:24">
      <c r="W61">
        <v>58</v>
      </c>
      <c r="X61" t="str">
        <f>②個人種目!C65&amp;"　"&amp;②個人種目!D65</f>
        <v>　</v>
      </c>
    </row>
    <row r="62" spans="1:24">
      <c r="W62">
        <v>59</v>
      </c>
      <c r="X62" t="str">
        <f>②個人種目!C66&amp;"　"&amp;②個人種目!D66</f>
        <v>　</v>
      </c>
    </row>
    <row r="63" spans="1:24">
      <c r="W63">
        <v>60</v>
      </c>
      <c r="X63" t="str">
        <f>②個人種目!C67&amp;"　"&amp;②個人種目!D67</f>
        <v>　</v>
      </c>
    </row>
    <row r="64" spans="1:24">
      <c r="W64">
        <v>61</v>
      </c>
      <c r="X64" t="str">
        <f>②個人種目!C68&amp;"　"&amp;②個人種目!D68</f>
        <v>　</v>
      </c>
    </row>
    <row r="65" spans="23:24">
      <c r="W65">
        <v>62</v>
      </c>
      <c r="X65" t="str">
        <f>②個人種目!C69&amp;"　"&amp;②個人種目!D69</f>
        <v>　</v>
      </c>
    </row>
    <row r="66" spans="23:24">
      <c r="W66">
        <v>63</v>
      </c>
      <c r="X66" t="str">
        <f>②個人種目!C70&amp;"　"&amp;②個人種目!D70</f>
        <v>　</v>
      </c>
    </row>
    <row r="67" spans="23:24">
      <c r="W67">
        <v>64</v>
      </c>
      <c r="X67" t="str">
        <f>②個人種目!C71&amp;"　"&amp;②個人種目!D71</f>
        <v>　</v>
      </c>
    </row>
    <row r="68" spans="23:24">
      <c r="W68">
        <v>65</v>
      </c>
      <c r="X68" t="str">
        <f>②個人種目!C72&amp;"　"&amp;②個人種目!D72</f>
        <v>　</v>
      </c>
    </row>
    <row r="69" spans="23:24">
      <c r="W69">
        <v>66</v>
      </c>
      <c r="X69" t="str">
        <f>②個人種目!C73&amp;"　"&amp;②個人種目!D73</f>
        <v>　</v>
      </c>
    </row>
    <row r="70" spans="23:24">
      <c r="W70">
        <v>67</v>
      </c>
      <c r="X70" t="str">
        <f>②個人種目!C74&amp;"　"&amp;②個人種目!D74</f>
        <v>　</v>
      </c>
    </row>
    <row r="71" spans="23:24">
      <c r="W71">
        <v>68</v>
      </c>
      <c r="X71" t="str">
        <f>②個人種目!C75&amp;"　"&amp;②個人種目!D75</f>
        <v>　</v>
      </c>
    </row>
    <row r="72" spans="23:24">
      <c r="W72">
        <v>69</v>
      </c>
      <c r="X72" t="str">
        <f>②個人種目!C76&amp;"　"&amp;②個人種目!D76</f>
        <v>　</v>
      </c>
    </row>
    <row r="73" spans="23:24">
      <c r="W73">
        <v>70</v>
      </c>
      <c r="X73" t="str">
        <f>②個人種目!C77&amp;"　"&amp;②個人種目!D77</f>
        <v>　</v>
      </c>
    </row>
    <row r="74" spans="23:24">
      <c r="W74">
        <v>71</v>
      </c>
      <c r="X74" t="str">
        <f>②個人種目!C78&amp;"　"&amp;②個人種目!D78</f>
        <v>　</v>
      </c>
    </row>
    <row r="75" spans="23:24">
      <c r="W75">
        <v>72</v>
      </c>
      <c r="X75" t="str">
        <f>②個人種目!C79&amp;"　"&amp;②個人種目!D79</f>
        <v>　</v>
      </c>
    </row>
    <row r="76" spans="23:24">
      <c r="W76">
        <v>73</v>
      </c>
      <c r="X76" t="str">
        <f>②個人種目!C80&amp;"　"&amp;②個人種目!D80</f>
        <v>　</v>
      </c>
    </row>
    <row r="77" spans="23:24">
      <c r="W77">
        <v>74</v>
      </c>
      <c r="X77" t="str">
        <f>②個人種目!C81&amp;"　"&amp;②個人種目!D81</f>
        <v>　</v>
      </c>
    </row>
    <row r="78" spans="23:24">
      <c r="W78">
        <v>75</v>
      </c>
      <c r="X78" t="str">
        <f>②個人種目!C82&amp;"　"&amp;②個人種目!D82</f>
        <v>　</v>
      </c>
    </row>
    <row r="79" spans="23:24">
      <c r="W79">
        <v>76</v>
      </c>
      <c r="X79" t="str">
        <f>②個人種目!C83&amp;"　"&amp;②個人種目!D83</f>
        <v>　</v>
      </c>
    </row>
    <row r="80" spans="23:24">
      <c r="W80">
        <v>77</v>
      </c>
      <c r="X80" t="str">
        <f>②個人種目!C84&amp;"　"&amp;②個人種目!D84</f>
        <v>　</v>
      </c>
    </row>
    <row r="81" spans="23:24">
      <c r="W81">
        <v>78</v>
      </c>
      <c r="X81" t="str">
        <f>②個人種目!C85&amp;"　"&amp;②個人種目!D85</f>
        <v>　</v>
      </c>
    </row>
    <row r="82" spans="23:24">
      <c r="W82">
        <v>79</v>
      </c>
      <c r="X82" t="str">
        <f>②個人種目!C86&amp;"　"&amp;②個人種目!D86</f>
        <v>　</v>
      </c>
    </row>
    <row r="83" spans="23:24">
      <c r="W83">
        <v>80</v>
      </c>
      <c r="X83" t="str">
        <f>②個人種目!C87&amp;"　"&amp;②個人種目!D87</f>
        <v>　</v>
      </c>
    </row>
    <row r="84" spans="23:24">
      <c r="W84">
        <v>81</v>
      </c>
      <c r="X84" t="str">
        <f>②個人種目!C88&amp;"　"&amp;②個人種目!D88</f>
        <v>　</v>
      </c>
    </row>
    <row r="85" spans="23:24">
      <c r="W85">
        <v>82</v>
      </c>
      <c r="X85" t="str">
        <f>②個人種目!C89&amp;"　"&amp;②個人種目!D89</f>
        <v>　</v>
      </c>
    </row>
    <row r="86" spans="23:24">
      <c r="W86">
        <v>83</v>
      </c>
      <c r="X86" t="str">
        <f>②個人種目!C90&amp;"　"&amp;②個人種目!D90</f>
        <v>　</v>
      </c>
    </row>
    <row r="87" spans="23:24">
      <c r="W87">
        <v>84</v>
      </c>
      <c r="X87" t="str">
        <f>②個人種目!C91&amp;"　"&amp;②個人種目!D91</f>
        <v>　</v>
      </c>
    </row>
    <row r="88" spans="23:24">
      <c r="W88">
        <v>85</v>
      </c>
      <c r="X88" t="str">
        <f>②個人種目!C92&amp;"　"&amp;②個人種目!D92</f>
        <v>　</v>
      </c>
    </row>
    <row r="89" spans="23:24">
      <c r="W89">
        <v>86</v>
      </c>
      <c r="X89" t="str">
        <f>②個人種目!C93&amp;"　"&amp;②個人種目!D93</f>
        <v>　</v>
      </c>
    </row>
    <row r="90" spans="23:24">
      <c r="W90">
        <v>87</v>
      </c>
      <c r="X90" t="str">
        <f>②個人種目!C94&amp;"　"&amp;②個人種目!D94</f>
        <v>　</v>
      </c>
    </row>
    <row r="91" spans="23:24">
      <c r="W91">
        <v>88</v>
      </c>
      <c r="X91" t="str">
        <f>②個人種目!C95&amp;"　"&amp;②個人種目!D95</f>
        <v>　</v>
      </c>
    </row>
    <row r="92" spans="23:24">
      <c r="W92">
        <v>89</v>
      </c>
      <c r="X92" t="str">
        <f>②個人種目!C96&amp;"　"&amp;②個人種目!D96</f>
        <v>　</v>
      </c>
    </row>
    <row r="93" spans="23:24">
      <c r="W93">
        <v>90</v>
      </c>
      <c r="X93" t="str">
        <f>②個人種目!C97&amp;"　"&amp;②個人種目!D97</f>
        <v>　</v>
      </c>
    </row>
    <row r="94" spans="23:24">
      <c r="W94">
        <v>91</v>
      </c>
      <c r="X94" t="str">
        <f>②個人種目!C98&amp;"　"&amp;②個人種目!D98</f>
        <v>　</v>
      </c>
    </row>
    <row r="95" spans="23:24">
      <c r="W95">
        <v>92</v>
      </c>
      <c r="X95" t="str">
        <f>②個人種目!C99&amp;"　"&amp;②個人種目!D99</f>
        <v>　</v>
      </c>
    </row>
    <row r="96" spans="23:24">
      <c r="W96">
        <v>93</v>
      </c>
      <c r="X96" t="str">
        <f>②個人種目!C100&amp;"　"&amp;②個人種目!D100</f>
        <v>　</v>
      </c>
    </row>
    <row r="97" spans="23:24">
      <c r="W97">
        <v>94</v>
      </c>
      <c r="X97" t="str">
        <f>②個人種目!C101&amp;"　"&amp;②個人種目!D101</f>
        <v>　</v>
      </c>
    </row>
    <row r="98" spans="23:24">
      <c r="W98">
        <v>95</v>
      </c>
      <c r="X98" t="str">
        <f>②個人種目!C102&amp;"　"&amp;②個人種目!D102</f>
        <v>　</v>
      </c>
    </row>
    <row r="99" spans="23:24">
      <c r="W99">
        <v>96</v>
      </c>
      <c r="X99" t="str">
        <f>②個人種目!C103&amp;"　"&amp;②個人種目!D103</f>
        <v>　</v>
      </c>
    </row>
    <row r="100" spans="23:24">
      <c r="W100">
        <v>97</v>
      </c>
      <c r="X100" t="str">
        <f>②個人種目!C104&amp;"　"&amp;②個人種目!D104</f>
        <v>　</v>
      </c>
    </row>
    <row r="101" spans="23:24">
      <c r="W101">
        <v>98</v>
      </c>
      <c r="X101" t="str">
        <f>②個人種目!C105&amp;"　"&amp;②個人種目!D105</f>
        <v>　</v>
      </c>
    </row>
    <row r="102" spans="23:24">
      <c r="W102">
        <v>99</v>
      </c>
      <c r="X102" t="str">
        <f>②個人種目!C106&amp;"　"&amp;②個人種目!D106</f>
        <v>　</v>
      </c>
    </row>
    <row r="103" spans="23:24">
      <c r="W103">
        <v>100</v>
      </c>
      <c r="X103" t="str">
        <f>②個人種目!C107&amp;"　"&amp;②個人種目!D107</f>
        <v>　</v>
      </c>
    </row>
  </sheetData>
  <sheetProtection algorithmName="SHA-512" hashValue="76zmEI2nMisSeDIoPkomJKwctECgR4L8d6RChYfYXrhB3lB6DnKRP8T3167dUmVMplWg3gybpa88s05AxRn8lg==" saltValue="2cPof0B913Rh/awKH7JS4A==" spinCount="100000" sheet="1" selectLockedCells="1"/>
  <mergeCells count="119">
    <mergeCell ref="H11:K12"/>
    <mergeCell ref="B9:B12"/>
    <mergeCell ref="C9:G12"/>
    <mergeCell ref="L11:N12"/>
    <mergeCell ref="L9:N10"/>
    <mergeCell ref="O9:S10"/>
    <mergeCell ref="O11:S12"/>
    <mergeCell ref="C2:R2"/>
    <mergeCell ref="C3:R3"/>
    <mergeCell ref="H9:K10"/>
    <mergeCell ref="C7:G8"/>
    <mergeCell ref="B7:B8"/>
    <mergeCell ref="H7:N8"/>
    <mergeCell ref="O7:S8"/>
    <mergeCell ref="B4:S5"/>
    <mergeCell ref="B13:B16"/>
    <mergeCell ref="C13:G16"/>
    <mergeCell ref="H13:K14"/>
    <mergeCell ref="L13:N14"/>
    <mergeCell ref="O13:S14"/>
    <mergeCell ref="H15:K16"/>
    <mergeCell ref="L15:N16"/>
    <mergeCell ref="O15:S16"/>
    <mergeCell ref="B17:B20"/>
    <mergeCell ref="B21:B24"/>
    <mergeCell ref="C17:G20"/>
    <mergeCell ref="H17:K18"/>
    <mergeCell ref="L17:N18"/>
    <mergeCell ref="O17:S18"/>
    <mergeCell ref="H19:K20"/>
    <mergeCell ref="L19:N20"/>
    <mergeCell ref="O19:S20"/>
    <mergeCell ref="L43:N44"/>
    <mergeCell ref="J41:K42"/>
    <mergeCell ref="L41:N42"/>
    <mergeCell ref="E41:I42"/>
    <mergeCell ref="B43:B44"/>
    <mergeCell ref="C43:D44"/>
    <mergeCell ref="E43:I44"/>
    <mergeCell ref="J43:K44"/>
    <mergeCell ref="B41:B42"/>
    <mergeCell ref="B39:B40"/>
    <mergeCell ref="C39:D40"/>
    <mergeCell ref="J39:K40"/>
    <mergeCell ref="L39:N40"/>
    <mergeCell ref="C41:D42"/>
    <mergeCell ref="O43:S44"/>
    <mergeCell ref="B25:B28"/>
    <mergeCell ref="B45:B46"/>
    <mergeCell ref="O39:S40"/>
    <mergeCell ref="O41:S42"/>
    <mergeCell ref="E39:I40"/>
    <mergeCell ref="L45:N46"/>
    <mergeCell ref="C45:D46"/>
    <mergeCell ref="E45:I46"/>
    <mergeCell ref="J45:K46"/>
    <mergeCell ref="O45:S46"/>
    <mergeCell ref="C25:G28"/>
    <mergeCell ref="H25:K26"/>
    <mergeCell ref="L25:N26"/>
    <mergeCell ref="O25:S26"/>
    <mergeCell ref="H27:K28"/>
    <mergeCell ref="L27:N28"/>
    <mergeCell ref="O27:S28"/>
    <mergeCell ref="B37:S38"/>
    <mergeCell ref="B51:B52"/>
    <mergeCell ref="C51:D52"/>
    <mergeCell ref="E51:I52"/>
    <mergeCell ref="J51:K52"/>
    <mergeCell ref="L51:N52"/>
    <mergeCell ref="B47:B48"/>
    <mergeCell ref="C47:D48"/>
    <mergeCell ref="E47:I48"/>
    <mergeCell ref="O51:S52"/>
    <mergeCell ref="B49:B50"/>
    <mergeCell ref="C49:D50"/>
    <mergeCell ref="E49:I50"/>
    <mergeCell ref="J49:K50"/>
    <mergeCell ref="L49:N50"/>
    <mergeCell ref="O49:S50"/>
    <mergeCell ref="J47:K48"/>
    <mergeCell ref="L47:N48"/>
    <mergeCell ref="O47:S48"/>
    <mergeCell ref="B55:B56"/>
    <mergeCell ref="C55:D56"/>
    <mergeCell ref="E55:I56"/>
    <mergeCell ref="J55:K56"/>
    <mergeCell ref="L55:N56"/>
    <mergeCell ref="O55:S56"/>
    <mergeCell ref="B53:B54"/>
    <mergeCell ref="C53:D54"/>
    <mergeCell ref="E53:I54"/>
    <mergeCell ref="J53:K54"/>
    <mergeCell ref="L53:N54"/>
    <mergeCell ref="O53:S54"/>
    <mergeCell ref="W1:AC2"/>
    <mergeCell ref="B33:B36"/>
    <mergeCell ref="C33:G36"/>
    <mergeCell ref="H33:K34"/>
    <mergeCell ref="L33:N34"/>
    <mergeCell ref="O33:S34"/>
    <mergeCell ref="H35:K36"/>
    <mergeCell ref="L35:N36"/>
    <mergeCell ref="O35:S36"/>
    <mergeCell ref="B29:B32"/>
    <mergeCell ref="C29:G32"/>
    <mergeCell ref="H29:K30"/>
    <mergeCell ref="L29:N30"/>
    <mergeCell ref="O29:S30"/>
    <mergeCell ref="H31:K32"/>
    <mergeCell ref="L31:N32"/>
    <mergeCell ref="O31:S32"/>
    <mergeCell ref="C21:G24"/>
    <mergeCell ref="H21:K22"/>
    <mergeCell ref="L21:N22"/>
    <mergeCell ref="O21:S22"/>
    <mergeCell ref="H23:K24"/>
    <mergeCell ref="L23:N24"/>
    <mergeCell ref="O23:S24"/>
  </mergeCells>
  <phoneticPr fontId="2"/>
  <dataValidations count="1">
    <dataValidation type="list" allowBlank="1" showInputMessage="1" showErrorMessage="1" sqref="O9:S36 O41:S56" xr:uid="{00000000-0002-0000-0500-000000000000}">
      <formula1>"なし,日本記録,世界記録"</formula1>
    </dataValidation>
  </dataValidation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AQ67"/>
  <sheetViews>
    <sheetView workbookViewId="0">
      <selection activeCell="X18" sqref="X18:AQ19"/>
    </sheetView>
  </sheetViews>
  <sheetFormatPr defaultColWidth="4.375" defaultRowHeight="13.5"/>
  <cols>
    <col min="1" max="16384" width="4.375" style="1"/>
  </cols>
  <sheetData>
    <row r="1" spans="1:43" ht="15.75" customHeight="1">
      <c r="A1" s="2"/>
      <c r="B1" s="2"/>
      <c r="C1" s="2"/>
      <c r="D1" s="2"/>
      <c r="E1" s="2"/>
      <c r="F1" s="2"/>
      <c r="G1" s="2"/>
      <c r="H1" s="2"/>
      <c r="I1" s="2"/>
      <c r="J1" s="2"/>
      <c r="K1" s="2"/>
      <c r="L1" s="2"/>
      <c r="M1" s="2"/>
      <c r="N1" s="2"/>
      <c r="O1" s="2"/>
      <c r="P1" s="2"/>
      <c r="Q1" s="2"/>
      <c r="R1" s="2"/>
      <c r="S1" s="2"/>
      <c r="T1" s="2"/>
      <c r="U1" s="2"/>
      <c r="V1" s="2"/>
    </row>
    <row r="2" spans="1:43" ht="24.75" customHeight="1">
      <c r="A2" s="2"/>
      <c r="B2" s="2"/>
      <c r="C2" s="119" t="str">
        <f>"⑤誓　約　書　「"&amp;入力方法!B1&amp;"」"</f>
        <v>⑤誓　約　書　「14th NARA MASTERS SWIM MEET2025」</v>
      </c>
      <c r="D2" s="119"/>
      <c r="E2" s="119"/>
      <c r="F2" s="119"/>
      <c r="G2" s="119"/>
      <c r="H2" s="119"/>
      <c r="I2" s="119"/>
      <c r="J2" s="119"/>
      <c r="K2" s="119"/>
      <c r="L2" s="119"/>
      <c r="M2" s="119"/>
      <c r="N2" s="119"/>
      <c r="O2" s="119"/>
      <c r="P2" s="119"/>
      <c r="Q2" s="119"/>
      <c r="R2" s="119"/>
      <c r="S2" s="119"/>
      <c r="T2" s="119"/>
      <c r="U2" s="2"/>
      <c r="V2" s="2"/>
      <c r="X2" s="231" t="s">
        <v>394</v>
      </c>
      <c r="Y2" s="231"/>
      <c r="Z2" s="231"/>
      <c r="AA2" s="231"/>
      <c r="AB2" s="231"/>
      <c r="AC2" s="231"/>
      <c r="AD2" s="231"/>
      <c r="AE2" s="231"/>
      <c r="AF2" s="231"/>
      <c r="AG2" s="231"/>
      <c r="AH2" s="231"/>
      <c r="AI2" s="231"/>
      <c r="AJ2" s="231"/>
      <c r="AK2" s="231"/>
      <c r="AL2" s="231"/>
      <c r="AM2" s="231"/>
      <c r="AN2" s="231"/>
      <c r="AO2" s="231"/>
      <c r="AP2" s="231"/>
      <c r="AQ2" s="231"/>
    </row>
    <row r="3" spans="1:43" ht="7.5" customHeight="1">
      <c r="A3" s="2"/>
      <c r="B3" s="2"/>
      <c r="C3" s="2"/>
      <c r="D3" s="2"/>
      <c r="E3" s="2"/>
      <c r="F3" s="2"/>
      <c r="G3" s="2"/>
      <c r="H3" s="2"/>
      <c r="I3" s="2"/>
      <c r="J3" s="2"/>
      <c r="K3" s="2"/>
      <c r="L3" s="2"/>
      <c r="M3" s="2"/>
      <c r="N3" s="2"/>
      <c r="O3" s="2"/>
      <c r="P3" s="2"/>
      <c r="Q3" s="2"/>
      <c r="R3" s="2"/>
      <c r="S3" s="2"/>
      <c r="T3" s="2"/>
      <c r="U3" s="2"/>
      <c r="V3" s="2"/>
      <c r="X3" s="231"/>
      <c r="Y3" s="231"/>
      <c r="Z3" s="231"/>
      <c r="AA3" s="231"/>
      <c r="AB3" s="231"/>
      <c r="AC3" s="231"/>
      <c r="AD3" s="231"/>
      <c r="AE3" s="231"/>
      <c r="AF3" s="231"/>
      <c r="AG3" s="231"/>
      <c r="AH3" s="231"/>
      <c r="AI3" s="231"/>
      <c r="AJ3" s="231"/>
      <c r="AK3" s="231"/>
      <c r="AL3" s="231"/>
      <c r="AM3" s="231"/>
      <c r="AN3" s="231"/>
      <c r="AO3" s="231"/>
      <c r="AP3" s="231"/>
      <c r="AQ3" s="231"/>
    </row>
    <row r="4" spans="1:43" ht="13.5" customHeight="1">
      <c r="A4" s="2"/>
      <c r="B4" s="2"/>
      <c r="C4" s="45" t="s">
        <v>135</v>
      </c>
      <c r="D4" s="2"/>
      <c r="E4" s="2"/>
      <c r="F4" s="2"/>
      <c r="G4" s="2"/>
      <c r="H4" s="2"/>
      <c r="I4" s="2"/>
      <c r="J4" s="2"/>
      <c r="K4" s="2"/>
      <c r="L4" s="2"/>
      <c r="M4" s="2"/>
      <c r="N4" s="2"/>
      <c r="O4" s="2"/>
      <c r="P4" s="2"/>
      <c r="Q4" s="2"/>
      <c r="R4" s="2"/>
      <c r="S4" s="2"/>
      <c r="T4" s="2"/>
      <c r="U4" s="2"/>
      <c r="V4" s="2"/>
      <c r="X4" s="231"/>
      <c r="Y4" s="231"/>
      <c r="Z4" s="231"/>
      <c r="AA4" s="231"/>
      <c r="AB4" s="231"/>
      <c r="AC4" s="231"/>
      <c r="AD4" s="231"/>
      <c r="AE4" s="231"/>
      <c r="AF4" s="231"/>
      <c r="AG4" s="231"/>
      <c r="AH4" s="231"/>
      <c r="AI4" s="231"/>
      <c r="AJ4" s="231"/>
      <c r="AK4" s="231"/>
      <c r="AL4" s="231"/>
      <c r="AM4" s="231"/>
      <c r="AN4" s="231"/>
      <c r="AO4" s="231"/>
      <c r="AP4" s="231"/>
      <c r="AQ4" s="231"/>
    </row>
    <row r="5" spans="1:43" ht="13.5" customHeight="1">
      <c r="A5" s="2"/>
      <c r="B5" s="2"/>
      <c r="C5" s="46" t="s">
        <v>136</v>
      </c>
      <c r="D5" s="45" t="s">
        <v>137</v>
      </c>
      <c r="E5" s="2"/>
      <c r="F5" s="2"/>
      <c r="G5" s="2"/>
      <c r="H5" s="2"/>
      <c r="I5" s="2"/>
      <c r="J5" s="2"/>
      <c r="K5" s="2"/>
      <c r="L5" s="2"/>
      <c r="M5" s="2"/>
      <c r="N5" s="2"/>
      <c r="O5" s="2"/>
      <c r="P5" s="2"/>
      <c r="Q5" s="2"/>
      <c r="R5" s="2"/>
      <c r="S5" s="2"/>
      <c r="T5" s="2"/>
      <c r="U5" s="2"/>
      <c r="V5" s="2"/>
      <c r="X5" s="231"/>
      <c r="Y5" s="231"/>
      <c r="Z5" s="231"/>
      <c r="AA5" s="231"/>
      <c r="AB5" s="231"/>
      <c r="AC5" s="231"/>
      <c r="AD5" s="231"/>
      <c r="AE5" s="231"/>
      <c r="AF5" s="231"/>
      <c r="AG5" s="231"/>
      <c r="AH5" s="231"/>
      <c r="AI5" s="231"/>
      <c r="AJ5" s="231"/>
      <c r="AK5" s="231"/>
      <c r="AL5" s="231"/>
      <c r="AM5" s="231"/>
      <c r="AN5" s="231"/>
      <c r="AO5" s="231"/>
      <c r="AP5" s="231"/>
      <c r="AQ5" s="231"/>
    </row>
    <row r="6" spans="1:43" ht="13.5" customHeight="1">
      <c r="A6" s="2"/>
      <c r="B6" s="2"/>
      <c r="C6" s="46" t="s">
        <v>138</v>
      </c>
      <c r="D6" s="45" t="s">
        <v>139</v>
      </c>
      <c r="E6" s="2"/>
      <c r="F6" s="2"/>
      <c r="G6" s="2"/>
      <c r="H6" s="2"/>
      <c r="I6" s="2"/>
      <c r="J6" s="2"/>
      <c r="K6" s="2"/>
      <c r="L6" s="2"/>
      <c r="M6" s="2"/>
      <c r="N6" s="2"/>
      <c r="O6" s="2"/>
      <c r="P6" s="2"/>
      <c r="Q6" s="2"/>
      <c r="R6" s="2"/>
      <c r="S6" s="2"/>
      <c r="T6" s="2"/>
      <c r="U6" s="2"/>
      <c r="V6" s="2"/>
      <c r="X6" s="231"/>
      <c r="Y6" s="231"/>
      <c r="Z6" s="231"/>
      <c r="AA6" s="231"/>
      <c r="AB6" s="231"/>
      <c r="AC6" s="231"/>
      <c r="AD6" s="231"/>
      <c r="AE6" s="231"/>
      <c r="AF6" s="231"/>
      <c r="AG6" s="231"/>
      <c r="AH6" s="231"/>
      <c r="AI6" s="231"/>
      <c r="AJ6" s="231"/>
      <c r="AK6" s="231"/>
      <c r="AL6" s="231"/>
      <c r="AM6" s="231"/>
      <c r="AN6" s="231"/>
      <c r="AO6" s="231"/>
      <c r="AP6" s="231"/>
      <c r="AQ6" s="231"/>
    </row>
    <row r="7" spans="1:43" ht="13.5" customHeight="1">
      <c r="A7" s="2"/>
      <c r="B7" s="2"/>
      <c r="C7" s="46" t="s">
        <v>140</v>
      </c>
      <c r="D7" s="45" t="s">
        <v>141</v>
      </c>
      <c r="E7" s="2"/>
      <c r="F7" s="2"/>
      <c r="G7" s="2"/>
      <c r="H7" s="2"/>
      <c r="I7" s="2"/>
      <c r="J7" s="2"/>
      <c r="K7" s="2"/>
      <c r="L7" s="2"/>
      <c r="M7" s="2"/>
      <c r="N7" s="2"/>
      <c r="O7" s="2"/>
      <c r="P7" s="2"/>
      <c r="Q7" s="2"/>
      <c r="R7" s="2"/>
      <c r="S7" s="2"/>
      <c r="T7" s="2"/>
      <c r="U7" s="2"/>
      <c r="V7" s="2"/>
      <c r="X7" s="231"/>
      <c r="Y7" s="231"/>
      <c r="Z7" s="231"/>
      <c r="AA7" s="231"/>
      <c r="AB7" s="231"/>
      <c r="AC7" s="231"/>
      <c r="AD7" s="231"/>
      <c r="AE7" s="231"/>
      <c r="AF7" s="231"/>
      <c r="AG7" s="231"/>
      <c r="AH7" s="231"/>
      <c r="AI7" s="231"/>
      <c r="AJ7" s="231"/>
      <c r="AK7" s="231"/>
      <c r="AL7" s="231"/>
      <c r="AM7" s="231"/>
      <c r="AN7" s="231"/>
      <c r="AO7" s="231"/>
      <c r="AP7" s="231"/>
      <c r="AQ7" s="231"/>
    </row>
    <row r="8" spans="1:43" ht="13.5" customHeight="1">
      <c r="A8" s="2"/>
      <c r="B8" s="2"/>
      <c r="C8" s="46" t="s">
        <v>142</v>
      </c>
      <c r="D8" s="45" t="s">
        <v>143</v>
      </c>
      <c r="E8" s="2"/>
      <c r="F8" s="2"/>
      <c r="G8" s="2"/>
      <c r="H8" s="2"/>
      <c r="I8" s="2"/>
      <c r="J8" s="2"/>
      <c r="K8" s="2"/>
      <c r="L8" s="2"/>
      <c r="M8" s="2"/>
      <c r="N8" s="2"/>
      <c r="O8" s="2"/>
      <c r="P8" s="2"/>
      <c r="Q8" s="2"/>
      <c r="R8" s="2"/>
      <c r="S8" s="2"/>
      <c r="T8" s="2"/>
      <c r="U8" s="2"/>
      <c r="V8" s="2"/>
      <c r="X8" s="231"/>
      <c r="Y8" s="231"/>
      <c r="Z8" s="231"/>
      <c r="AA8" s="231"/>
      <c r="AB8" s="231"/>
      <c r="AC8" s="231"/>
      <c r="AD8" s="231"/>
      <c r="AE8" s="231"/>
      <c r="AF8" s="231"/>
      <c r="AG8" s="231"/>
      <c r="AH8" s="231"/>
      <c r="AI8" s="231"/>
      <c r="AJ8" s="231"/>
      <c r="AK8" s="231"/>
      <c r="AL8" s="231"/>
      <c r="AM8" s="231"/>
      <c r="AN8" s="231"/>
      <c r="AO8" s="231"/>
      <c r="AP8" s="231"/>
      <c r="AQ8" s="231"/>
    </row>
    <row r="9" spans="1:43" ht="13.5" customHeight="1">
      <c r="A9" s="2"/>
      <c r="B9" s="2"/>
      <c r="C9" s="46" t="s">
        <v>144</v>
      </c>
      <c r="D9" s="45" t="s">
        <v>145</v>
      </c>
      <c r="E9" s="2"/>
      <c r="F9" s="2"/>
      <c r="G9" s="2"/>
      <c r="H9" s="2"/>
      <c r="I9" s="2"/>
      <c r="J9" s="2"/>
      <c r="K9" s="2"/>
      <c r="L9" s="2"/>
      <c r="M9" s="2"/>
      <c r="N9" s="2"/>
      <c r="O9" s="2"/>
      <c r="P9" s="2"/>
      <c r="Q9" s="2"/>
      <c r="R9" s="2"/>
      <c r="S9" s="2"/>
      <c r="T9" s="2"/>
      <c r="U9" s="2"/>
      <c r="V9" s="2"/>
      <c r="X9" s="231"/>
      <c r="Y9" s="231"/>
      <c r="Z9" s="231"/>
      <c r="AA9" s="231"/>
      <c r="AB9" s="231"/>
      <c r="AC9" s="231"/>
      <c r="AD9" s="231"/>
      <c r="AE9" s="231"/>
      <c r="AF9" s="231"/>
      <c r="AG9" s="231"/>
      <c r="AH9" s="231"/>
      <c r="AI9" s="231"/>
      <c r="AJ9" s="231"/>
      <c r="AK9" s="231"/>
      <c r="AL9" s="231"/>
      <c r="AM9" s="231"/>
      <c r="AN9" s="231"/>
      <c r="AO9" s="231"/>
      <c r="AP9" s="231"/>
      <c r="AQ9" s="231"/>
    </row>
    <row r="10" spans="1:43" ht="13.5" customHeight="1">
      <c r="A10" s="2"/>
      <c r="B10" s="2"/>
      <c r="C10" s="46" t="s">
        <v>146</v>
      </c>
      <c r="D10" s="45" t="s">
        <v>147</v>
      </c>
      <c r="E10" s="2"/>
      <c r="F10" s="2"/>
      <c r="G10" s="2"/>
      <c r="H10" s="2"/>
      <c r="I10" s="2"/>
      <c r="J10" s="2"/>
      <c r="K10" s="2"/>
      <c r="L10" s="2"/>
      <c r="M10" s="2"/>
      <c r="N10" s="2"/>
      <c r="O10" s="2"/>
      <c r="P10" s="2"/>
      <c r="Q10" s="2"/>
      <c r="R10" s="2"/>
      <c r="S10" s="2"/>
      <c r="T10" s="2"/>
      <c r="U10" s="2"/>
      <c r="V10" s="2"/>
      <c r="X10" s="231"/>
      <c r="Y10" s="231"/>
      <c r="Z10" s="231"/>
      <c r="AA10" s="231"/>
      <c r="AB10" s="231"/>
      <c r="AC10" s="231"/>
      <c r="AD10" s="231"/>
      <c r="AE10" s="231"/>
      <c r="AF10" s="231"/>
      <c r="AG10" s="231"/>
      <c r="AH10" s="231"/>
      <c r="AI10" s="231"/>
      <c r="AJ10" s="231"/>
      <c r="AK10" s="231"/>
      <c r="AL10" s="231"/>
      <c r="AM10" s="231"/>
      <c r="AN10" s="231"/>
      <c r="AO10" s="231"/>
      <c r="AP10" s="231"/>
      <c r="AQ10" s="231"/>
    </row>
    <row r="11" spans="1:43" ht="13.5" customHeight="1">
      <c r="A11" s="2"/>
      <c r="B11" s="2"/>
      <c r="C11" s="46" t="s">
        <v>148</v>
      </c>
      <c r="D11" s="45" t="s">
        <v>149</v>
      </c>
      <c r="E11" s="2"/>
      <c r="F11" s="2"/>
      <c r="G11" s="2"/>
      <c r="H11" s="2"/>
      <c r="I11" s="2"/>
      <c r="J11" s="2"/>
      <c r="K11" s="2"/>
      <c r="L11" s="2"/>
      <c r="M11" s="2"/>
      <c r="N11" s="2"/>
      <c r="O11" s="2"/>
      <c r="P11" s="2"/>
      <c r="Q11" s="2"/>
      <c r="R11" s="2"/>
      <c r="S11" s="2"/>
      <c r="T11" s="2"/>
      <c r="U11" s="2"/>
      <c r="V11" s="2"/>
      <c r="X11" s="231"/>
      <c r="Y11" s="231"/>
      <c r="Z11" s="231"/>
      <c r="AA11" s="231"/>
      <c r="AB11" s="231"/>
      <c r="AC11" s="231"/>
      <c r="AD11" s="231"/>
      <c r="AE11" s="231"/>
      <c r="AF11" s="231"/>
      <c r="AG11" s="231"/>
      <c r="AH11" s="231"/>
      <c r="AI11" s="231"/>
      <c r="AJ11" s="231"/>
      <c r="AK11" s="231"/>
      <c r="AL11" s="231"/>
      <c r="AM11" s="231"/>
      <c r="AN11" s="231"/>
      <c r="AO11" s="231"/>
      <c r="AP11" s="231"/>
      <c r="AQ11" s="231"/>
    </row>
    <row r="12" spans="1:43" ht="15.75" customHeight="1">
      <c r="A12" s="2"/>
      <c r="B12" s="2"/>
      <c r="C12" s="47"/>
      <c r="D12" s="47"/>
      <c r="E12" s="234">
        <f>①大会申込書!N4</f>
        <v>0</v>
      </c>
      <c r="F12" s="234"/>
      <c r="G12" s="234"/>
      <c r="H12" s="234"/>
      <c r="I12" s="234"/>
      <c r="J12" s="234"/>
      <c r="K12" s="47"/>
      <c r="L12" s="47"/>
      <c r="M12" s="47"/>
      <c r="N12" s="47"/>
      <c r="O12" s="47"/>
      <c r="P12" s="232">
        <f>①大会申込書!F12</f>
        <v>0</v>
      </c>
      <c r="Q12" s="232"/>
      <c r="R12" s="232"/>
      <c r="S12" s="232"/>
      <c r="T12" s="232"/>
      <c r="U12" s="2"/>
      <c r="V12" s="2"/>
      <c r="X12" s="231"/>
      <c r="Y12" s="231"/>
      <c r="Z12" s="231"/>
      <c r="AA12" s="231"/>
      <c r="AB12" s="231"/>
      <c r="AC12" s="231"/>
      <c r="AD12" s="231"/>
      <c r="AE12" s="231"/>
      <c r="AF12" s="231"/>
      <c r="AG12" s="231"/>
      <c r="AH12" s="231"/>
      <c r="AI12" s="231"/>
      <c r="AJ12" s="231"/>
      <c r="AK12" s="231"/>
      <c r="AL12" s="231"/>
      <c r="AM12" s="231"/>
      <c r="AN12" s="231"/>
      <c r="AO12" s="231"/>
      <c r="AP12" s="231"/>
      <c r="AQ12" s="231"/>
    </row>
    <row r="13" spans="1:43" ht="15.75" customHeight="1">
      <c r="A13" s="2"/>
      <c r="B13" s="2"/>
      <c r="C13" s="48" t="s">
        <v>150</v>
      </c>
      <c r="D13" s="48"/>
      <c r="E13" s="235"/>
      <c r="F13" s="235"/>
      <c r="G13" s="235"/>
      <c r="H13" s="235"/>
      <c r="I13" s="235"/>
      <c r="J13" s="235"/>
      <c r="K13" s="47"/>
      <c r="L13" s="47"/>
      <c r="M13" s="48" t="s">
        <v>151</v>
      </c>
      <c r="N13" s="48"/>
      <c r="O13" s="48"/>
      <c r="P13" s="233"/>
      <c r="Q13" s="233"/>
      <c r="R13" s="233"/>
      <c r="S13" s="233"/>
      <c r="T13" s="233"/>
      <c r="U13" s="2"/>
      <c r="V13" s="2"/>
      <c r="X13" s="231"/>
      <c r="Y13" s="231"/>
      <c r="Z13" s="231"/>
      <c r="AA13" s="231"/>
      <c r="AB13" s="231"/>
      <c r="AC13" s="231"/>
      <c r="AD13" s="231"/>
      <c r="AE13" s="231"/>
      <c r="AF13" s="231"/>
      <c r="AG13" s="231"/>
      <c r="AH13" s="231"/>
      <c r="AI13" s="231"/>
      <c r="AJ13" s="231"/>
      <c r="AK13" s="231"/>
      <c r="AL13" s="231"/>
      <c r="AM13" s="231"/>
      <c r="AN13" s="231"/>
      <c r="AO13" s="231"/>
      <c r="AP13" s="231"/>
      <c r="AQ13" s="231"/>
    </row>
    <row r="14" spans="1:43" ht="15.75" customHeight="1">
      <c r="A14" s="2"/>
      <c r="B14" s="2"/>
      <c r="C14" s="2"/>
      <c r="D14" s="2"/>
      <c r="E14" s="2"/>
      <c r="F14" s="2"/>
      <c r="G14" s="2"/>
      <c r="H14" s="2"/>
      <c r="I14" s="2"/>
      <c r="J14" s="2"/>
      <c r="K14" s="2"/>
      <c r="L14" s="2"/>
      <c r="M14" s="2"/>
      <c r="N14" s="2"/>
      <c r="O14" s="2"/>
      <c r="P14" s="2"/>
      <c r="Q14" s="2"/>
      <c r="R14" s="2"/>
      <c r="S14" s="2"/>
      <c r="T14" s="2"/>
      <c r="U14" s="2"/>
      <c r="V14" s="2"/>
      <c r="X14" s="231"/>
      <c r="Y14" s="231"/>
      <c r="Z14" s="231"/>
      <c r="AA14" s="231"/>
      <c r="AB14" s="231"/>
      <c r="AC14" s="231"/>
      <c r="AD14" s="231"/>
      <c r="AE14" s="231"/>
      <c r="AF14" s="231"/>
      <c r="AG14" s="231"/>
      <c r="AH14" s="231"/>
      <c r="AI14" s="231"/>
      <c r="AJ14" s="231"/>
      <c r="AK14" s="231"/>
      <c r="AL14" s="231"/>
      <c r="AM14" s="231"/>
      <c r="AN14" s="231"/>
      <c r="AO14" s="231"/>
      <c r="AP14" s="231"/>
      <c r="AQ14" s="231"/>
    </row>
    <row r="15" spans="1:43" ht="15.75" customHeight="1">
      <c r="A15" s="2"/>
      <c r="B15" s="2"/>
      <c r="C15" s="73" t="s">
        <v>152</v>
      </c>
      <c r="D15" s="74"/>
      <c r="E15" s="74"/>
      <c r="F15" s="74"/>
      <c r="G15" s="74"/>
      <c r="H15" s="74"/>
      <c r="I15" s="74"/>
      <c r="J15" s="74"/>
      <c r="K15" s="75"/>
      <c r="L15" s="70" t="s">
        <v>159</v>
      </c>
      <c r="M15" s="70"/>
      <c r="N15" s="70"/>
      <c r="O15" s="70"/>
      <c r="P15" s="70"/>
      <c r="Q15" s="70"/>
      <c r="R15" s="70"/>
      <c r="S15" s="70"/>
      <c r="T15" s="70"/>
      <c r="U15" s="2"/>
      <c r="V15" s="2"/>
      <c r="X15" s="231"/>
      <c r="Y15" s="231"/>
      <c r="Z15" s="231"/>
      <c r="AA15" s="231"/>
      <c r="AB15" s="231"/>
      <c r="AC15" s="231"/>
      <c r="AD15" s="231"/>
      <c r="AE15" s="231"/>
      <c r="AF15" s="231"/>
      <c r="AG15" s="231"/>
      <c r="AH15" s="231"/>
      <c r="AI15" s="231"/>
      <c r="AJ15" s="231"/>
      <c r="AK15" s="231"/>
      <c r="AL15" s="231"/>
      <c r="AM15" s="231"/>
      <c r="AN15" s="231"/>
      <c r="AO15" s="231"/>
      <c r="AP15" s="231"/>
      <c r="AQ15" s="231"/>
    </row>
    <row r="16" spans="1:43" ht="48" customHeight="1">
      <c r="A16" s="2"/>
      <c r="B16" s="2"/>
      <c r="C16" s="216"/>
      <c r="D16" s="217"/>
      <c r="E16" s="217"/>
      <c r="F16" s="217"/>
      <c r="G16" s="217"/>
      <c r="H16" s="217"/>
      <c r="I16" s="217"/>
      <c r="J16" s="217"/>
      <c r="K16" s="218"/>
      <c r="L16" s="219" t="str">
        <f>"登録者シール添付"&amp;CHAR(10)&amp;CHAR(10)&amp;"ここに個人ID・氏名・年齢が記載された"&amp;CHAR(10)&amp;RIGHT(入力方法!B1,4)&amp;"年度登録者シールを貼ってください"</f>
        <v>登録者シール添付
ここに個人ID・氏名・年齢が記載された
2025年度登録者シールを貼ってください</v>
      </c>
      <c r="M16" s="220"/>
      <c r="N16" s="220"/>
      <c r="O16" s="220"/>
      <c r="P16" s="220"/>
      <c r="Q16" s="220"/>
      <c r="R16" s="220"/>
      <c r="S16" s="220"/>
      <c r="T16" s="221"/>
      <c r="U16" s="2"/>
      <c r="V16" s="2"/>
      <c r="X16" s="231"/>
      <c r="Y16" s="231"/>
      <c r="Z16" s="231"/>
      <c r="AA16" s="231"/>
      <c r="AB16" s="231"/>
      <c r="AC16" s="231"/>
      <c r="AD16" s="231"/>
      <c r="AE16" s="231"/>
      <c r="AF16" s="231"/>
      <c r="AG16" s="231"/>
      <c r="AH16" s="231"/>
      <c r="AI16" s="231"/>
      <c r="AJ16" s="231"/>
      <c r="AK16" s="231"/>
      <c r="AL16" s="231"/>
      <c r="AM16" s="231"/>
      <c r="AN16" s="231"/>
      <c r="AO16" s="231"/>
      <c r="AP16" s="231"/>
      <c r="AQ16" s="231"/>
    </row>
    <row r="17" spans="1:43" ht="22.5" customHeight="1">
      <c r="A17" s="2"/>
      <c r="B17" s="2"/>
      <c r="C17" s="213" t="s">
        <v>194</v>
      </c>
      <c r="D17" s="214"/>
      <c r="E17" s="214"/>
      <c r="F17" s="214"/>
      <c r="G17" s="214"/>
      <c r="H17" s="214"/>
      <c r="I17" s="214"/>
      <c r="J17" s="214"/>
      <c r="K17" s="215"/>
      <c r="L17" s="222"/>
      <c r="M17" s="223"/>
      <c r="N17" s="223"/>
      <c r="O17" s="223"/>
      <c r="P17" s="223"/>
      <c r="Q17" s="223"/>
      <c r="R17" s="223"/>
      <c r="S17" s="223"/>
      <c r="T17" s="224"/>
      <c r="U17" s="2"/>
      <c r="V17" s="2"/>
      <c r="X17" s="231"/>
      <c r="Y17" s="231"/>
      <c r="Z17" s="231"/>
      <c r="AA17" s="231"/>
      <c r="AB17" s="231"/>
      <c r="AC17" s="231"/>
      <c r="AD17" s="231"/>
      <c r="AE17" s="231"/>
      <c r="AF17" s="231"/>
      <c r="AG17" s="231"/>
      <c r="AH17" s="231"/>
      <c r="AI17" s="231"/>
      <c r="AJ17" s="231"/>
      <c r="AK17" s="231"/>
      <c r="AL17" s="231"/>
      <c r="AM17" s="231"/>
      <c r="AN17" s="231"/>
      <c r="AO17" s="231"/>
      <c r="AP17" s="231"/>
      <c r="AQ17" s="231"/>
    </row>
    <row r="18" spans="1:43" ht="48" customHeight="1">
      <c r="A18" s="2"/>
      <c r="B18" s="2"/>
      <c r="C18" s="216"/>
      <c r="D18" s="217"/>
      <c r="E18" s="217"/>
      <c r="F18" s="217"/>
      <c r="G18" s="217"/>
      <c r="H18" s="217"/>
      <c r="I18" s="217"/>
      <c r="J18" s="217"/>
      <c r="K18" s="218"/>
      <c r="L18" s="219" t="str">
        <f>L16</f>
        <v>登録者シール添付
ここに個人ID・氏名・年齢が記載された
2025年度登録者シールを貼ってください</v>
      </c>
      <c r="M18" s="220"/>
      <c r="N18" s="220"/>
      <c r="O18" s="220"/>
      <c r="P18" s="220"/>
      <c r="Q18" s="220"/>
      <c r="R18" s="220"/>
      <c r="S18" s="220"/>
      <c r="T18" s="221"/>
      <c r="U18" s="2"/>
      <c r="V18" s="2"/>
      <c r="X18" s="212" t="s">
        <v>383</v>
      </c>
      <c r="Y18" s="212"/>
      <c r="Z18" s="212"/>
      <c r="AA18" s="212"/>
      <c r="AB18" s="212"/>
      <c r="AC18" s="212"/>
      <c r="AD18" s="212"/>
      <c r="AE18" s="212"/>
      <c r="AF18" s="212"/>
      <c r="AG18" s="212"/>
      <c r="AH18" s="212"/>
      <c r="AI18" s="212"/>
      <c r="AJ18" s="212"/>
      <c r="AK18" s="212"/>
      <c r="AL18" s="212"/>
      <c r="AM18" s="212"/>
      <c r="AN18" s="212"/>
      <c r="AO18" s="212"/>
      <c r="AP18" s="212"/>
      <c r="AQ18" s="212"/>
    </row>
    <row r="19" spans="1:43" ht="22.5" customHeight="1">
      <c r="A19" s="2"/>
      <c r="B19" s="2"/>
      <c r="C19" s="213" t="s">
        <v>194</v>
      </c>
      <c r="D19" s="214"/>
      <c r="E19" s="214"/>
      <c r="F19" s="214"/>
      <c r="G19" s="214"/>
      <c r="H19" s="214"/>
      <c r="I19" s="214"/>
      <c r="J19" s="214"/>
      <c r="K19" s="215"/>
      <c r="L19" s="222"/>
      <c r="M19" s="223"/>
      <c r="N19" s="223"/>
      <c r="O19" s="223"/>
      <c r="P19" s="223"/>
      <c r="Q19" s="223"/>
      <c r="R19" s="223"/>
      <c r="S19" s="223"/>
      <c r="T19" s="224"/>
      <c r="U19" s="2"/>
      <c r="V19" s="2"/>
      <c r="X19" s="212"/>
      <c r="Y19" s="212"/>
      <c r="Z19" s="212"/>
      <c r="AA19" s="212"/>
      <c r="AB19" s="212"/>
      <c r="AC19" s="212"/>
      <c r="AD19" s="212"/>
      <c r="AE19" s="212"/>
      <c r="AF19" s="212"/>
      <c r="AG19" s="212"/>
      <c r="AH19" s="212"/>
      <c r="AI19" s="212"/>
      <c r="AJ19" s="212"/>
      <c r="AK19" s="212"/>
      <c r="AL19" s="212"/>
      <c r="AM19" s="212"/>
      <c r="AN19" s="212"/>
      <c r="AO19" s="212"/>
      <c r="AP19" s="212"/>
      <c r="AQ19" s="212"/>
    </row>
    <row r="20" spans="1:43" ht="48" customHeight="1">
      <c r="A20" s="2"/>
      <c r="B20" s="2"/>
      <c r="C20" s="216"/>
      <c r="D20" s="217"/>
      <c r="E20" s="217"/>
      <c r="F20" s="217"/>
      <c r="G20" s="217"/>
      <c r="H20" s="217"/>
      <c r="I20" s="217"/>
      <c r="J20" s="217"/>
      <c r="K20" s="218"/>
      <c r="L20" s="219" t="str">
        <f>L18</f>
        <v>登録者シール添付
ここに個人ID・氏名・年齢が記載された
2025年度登録者シールを貼ってください</v>
      </c>
      <c r="M20" s="220"/>
      <c r="N20" s="220"/>
      <c r="O20" s="220"/>
      <c r="P20" s="220"/>
      <c r="Q20" s="220"/>
      <c r="R20" s="220"/>
      <c r="S20" s="220"/>
      <c r="T20" s="221"/>
      <c r="U20" s="2"/>
      <c r="V20" s="2"/>
      <c r="X20" s="212"/>
      <c r="Y20" s="212"/>
      <c r="Z20" s="212"/>
      <c r="AA20" s="212"/>
      <c r="AB20" s="212"/>
      <c r="AC20" s="212"/>
      <c r="AD20" s="212"/>
      <c r="AE20" s="212"/>
      <c r="AF20" s="212"/>
      <c r="AG20" s="212"/>
      <c r="AH20" s="212"/>
      <c r="AI20" s="212"/>
      <c r="AJ20" s="212"/>
      <c r="AK20" s="212"/>
      <c r="AL20" s="212"/>
      <c r="AM20" s="212"/>
      <c r="AN20" s="212"/>
      <c r="AO20" s="212"/>
      <c r="AP20" s="212"/>
      <c r="AQ20" s="212"/>
    </row>
    <row r="21" spans="1:43" ht="22.5" customHeight="1">
      <c r="A21" s="2"/>
      <c r="B21" s="2"/>
      <c r="C21" s="213" t="s">
        <v>194</v>
      </c>
      <c r="D21" s="214"/>
      <c r="E21" s="214"/>
      <c r="F21" s="214"/>
      <c r="G21" s="214"/>
      <c r="H21" s="214"/>
      <c r="I21" s="214"/>
      <c r="J21" s="214"/>
      <c r="K21" s="215"/>
      <c r="L21" s="222"/>
      <c r="M21" s="223"/>
      <c r="N21" s="223"/>
      <c r="O21" s="223"/>
      <c r="P21" s="223"/>
      <c r="Q21" s="223"/>
      <c r="R21" s="223"/>
      <c r="S21" s="223"/>
      <c r="T21" s="224"/>
      <c r="U21" s="2"/>
      <c r="V21" s="2"/>
      <c r="X21" s="212"/>
      <c r="Y21" s="212"/>
      <c r="Z21" s="212"/>
      <c r="AA21" s="212"/>
      <c r="AB21" s="212"/>
      <c r="AC21" s="212"/>
      <c r="AD21" s="212"/>
      <c r="AE21" s="212"/>
      <c r="AF21" s="212"/>
      <c r="AG21" s="212"/>
      <c r="AH21" s="212"/>
      <c r="AI21" s="212"/>
      <c r="AJ21" s="212"/>
      <c r="AK21" s="212"/>
      <c r="AL21" s="212"/>
      <c r="AM21" s="212"/>
      <c r="AN21" s="212"/>
      <c r="AO21" s="212"/>
      <c r="AP21" s="212"/>
      <c r="AQ21" s="212"/>
    </row>
    <row r="22" spans="1:43" ht="48" customHeight="1">
      <c r="A22" s="2"/>
      <c r="B22" s="2"/>
      <c r="C22" s="216"/>
      <c r="D22" s="217"/>
      <c r="E22" s="217"/>
      <c r="F22" s="217"/>
      <c r="G22" s="217"/>
      <c r="H22" s="217"/>
      <c r="I22" s="217"/>
      <c r="J22" s="217"/>
      <c r="K22" s="218"/>
      <c r="L22" s="219" t="str">
        <f>L20</f>
        <v>登録者シール添付
ここに個人ID・氏名・年齢が記載された
2025年度登録者シールを貼ってください</v>
      </c>
      <c r="M22" s="220"/>
      <c r="N22" s="220"/>
      <c r="O22" s="220"/>
      <c r="P22" s="220"/>
      <c r="Q22" s="220"/>
      <c r="R22" s="220"/>
      <c r="S22" s="220"/>
      <c r="T22" s="221"/>
      <c r="U22" s="2"/>
      <c r="V22" s="2"/>
      <c r="X22" s="212"/>
      <c r="Y22" s="212"/>
      <c r="Z22" s="212"/>
      <c r="AA22" s="212"/>
      <c r="AB22" s="212"/>
      <c r="AC22" s="212"/>
      <c r="AD22" s="212"/>
      <c r="AE22" s="212"/>
      <c r="AF22" s="212"/>
      <c r="AG22" s="212"/>
      <c r="AH22" s="212"/>
      <c r="AI22" s="212"/>
      <c r="AJ22" s="212"/>
      <c r="AK22" s="212"/>
      <c r="AL22" s="212"/>
      <c r="AM22" s="212"/>
      <c r="AN22" s="212"/>
      <c r="AO22" s="212"/>
      <c r="AP22" s="212"/>
      <c r="AQ22" s="212"/>
    </row>
    <row r="23" spans="1:43" ht="22.5" customHeight="1">
      <c r="A23" s="2"/>
      <c r="B23" s="2"/>
      <c r="C23" s="213" t="s">
        <v>194</v>
      </c>
      <c r="D23" s="214"/>
      <c r="E23" s="214"/>
      <c r="F23" s="214"/>
      <c r="G23" s="214"/>
      <c r="H23" s="214"/>
      <c r="I23" s="214"/>
      <c r="J23" s="214"/>
      <c r="K23" s="215"/>
      <c r="L23" s="222"/>
      <c r="M23" s="223"/>
      <c r="N23" s="223"/>
      <c r="O23" s="223"/>
      <c r="P23" s="223"/>
      <c r="Q23" s="223"/>
      <c r="R23" s="223"/>
      <c r="S23" s="223"/>
      <c r="T23" s="224"/>
      <c r="U23" s="2"/>
      <c r="V23" s="2"/>
      <c r="X23" s="212"/>
      <c r="Y23" s="212"/>
      <c r="Z23" s="212"/>
      <c r="AA23" s="212"/>
      <c r="AB23" s="212"/>
      <c r="AC23" s="212"/>
      <c r="AD23" s="212"/>
      <c r="AE23" s="212"/>
      <c r="AF23" s="212"/>
      <c r="AG23" s="212"/>
      <c r="AH23" s="212"/>
      <c r="AI23" s="212"/>
      <c r="AJ23" s="212"/>
      <c r="AK23" s="212"/>
      <c r="AL23" s="212"/>
      <c r="AM23" s="212"/>
      <c r="AN23" s="212"/>
      <c r="AO23" s="212"/>
      <c r="AP23" s="212"/>
      <c r="AQ23" s="212"/>
    </row>
    <row r="24" spans="1:43" ht="48" customHeight="1">
      <c r="A24" s="2"/>
      <c r="B24" s="2"/>
      <c r="C24" s="216"/>
      <c r="D24" s="217"/>
      <c r="E24" s="217"/>
      <c r="F24" s="217"/>
      <c r="G24" s="217"/>
      <c r="H24" s="217"/>
      <c r="I24" s="217"/>
      <c r="J24" s="217"/>
      <c r="K24" s="218"/>
      <c r="L24" s="219" t="str">
        <f>L22</f>
        <v>登録者シール添付
ここに個人ID・氏名・年齢が記載された
2025年度登録者シールを貼ってください</v>
      </c>
      <c r="M24" s="220"/>
      <c r="N24" s="220"/>
      <c r="O24" s="220"/>
      <c r="P24" s="220"/>
      <c r="Q24" s="220"/>
      <c r="R24" s="220"/>
      <c r="S24" s="220"/>
      <c r="T24" s="221"/>
      <c r="U24" s="2"/>
      <c r="V24" s="2"/>
      <c r="X24" s="212"/>
      <c r="Y24" s="212"/>
      <c r="Z24" s="212"/>
      <c r="AA24" s="212"/>
      <c r="AB24" s="212"/>
      <c r="AC24" s="212"/>
      <c r="AD24" s="212"/>
      <c r="AE24" s="212"/>
      <c r="AF24" s="212"/>
      <c r="AG24" s="212"/>
      <c r="AH24" s="212"/>
      <c r="AI24" s="212"/>
      <c r="AJ24" s="212"/>
      <c r="AK24" s="212"/>
      <c r="AL24" s="212"/>
      <c r="AM24" s="212"/>
      <c r="AN24" s="212"/>
      <c r="AO24" s="212"/>
      <c r="AP24" s="212"/>
      <c r="AQ24" s="212"/>
    </row>
    <row r="25" spans="1:43" ht="22.5" customHeight="1">
      <c r="A25" s="2"/>
      <c r="B25" s="2"/>
      <c r="C25" s="213" t="s">
        <v>194</v>
      </c>
      <c r="D25" s="214"/>
      <c r="E25" s="214"/>
      <c r="F25" s="214"/>
      <c r="G25" s="214"/>
      <c r="H25" s="214"/>
      <c r="I25" s="214"/>
      <c r="J25" s="214"/>
      <c r="K25" s="215"/>
      <c r="L25" s="222"/>
      <c r="M25" s="223"/>
      <c r="N25" s="223"/>
      <c r="O25" s="223"/>
      <c r="P25" s="223"/>
      <c r="Q25" s="223"/>
      <c r="R25" s="223"/>
      <c r="S25" s="223"/>
      <c r="T25" s="224"/>
      <c r="U25" s="2"/>
      <c r="V25" s="2"/>
      <c r="X25" s="212"/>
      <c r="Y25" s="212"/>
      <c r="Z25" s="212"/>
      <c r="AA25" s="212"/>
      <c r="AB25" s="212"/>
      <c r="AC25" s="212"/>
      <c r="AD25" s="212"/>
      <c r="AE25" s="212"/>
      <c r="AF25" s="212"/>
      <c r="AG25" s="212"/>
      <c r="AH25" s="212"/>
      <c r="AI25" s="212"/>
      <c r="AJ25" s="212"/>
      <c r="AK25" s="212"/>
      <c r="AL25" s="212"/>
      <c r="AM25" s="212"/>
      <c r="AN25" s="212"/>
      <c r="AO25" s="212"/>
      <c r="AP25" s="212"/>
      <c r="AQ25" s="212"/>
    </row>
    <row r="26" spans="1:43" ht="48" customHeight="1">
      <c r="A26" s="2"/>
      <c r="B26" s="2"/>
      <c r="C26" s="216"/>
      <c r="D26" s="217"/>
      <c r="E26" s="217"/>
      <c r="F26" s="217"/>
      <c r="G26" s="217"/>
      <c r="H26" s="217"/>
      <c r="I26" s="217"/>
      <c r="J26" s="217"/>
      <c r="K26" s="218"/>
      <c r="L26" s="219" t="str">
        <f>L24</f>
        <v>登録者シール添付
ここに個人ID・氏名・年齢が記載された
2025年度登録者シールを貼ってください</v>
      </c>
      <c r="M26" s="220"/>
      <c r="N26" s="220"/>
      <c r="O26" s="220"/>
      <c r="P26" s="220"/>
      <c r="Q26" s="220"/>
      <c r="R26" s="220"/>
      <c r="S26" s="220"/>
      <c r="T26" s="221"/>
      <c r="U26" s="2"/>
      <c r="V26" s="2"/>
      <c r="X26" s="212"/>
      <c r="Y26" s="212"/>
      <c r="Z26" s="212"/>
      <c r="AA26" s="212"/>
      <c r="AB26" s="212"/>
      <c r="AC26" s="212"/>
      <c r="AD26" s="212"/>
      <c r="AE26" s="212"/>
      <c r="AF26" s="212"/>
      <c r="AG26" s="212"/>
      <c r="AH26" s="212"/>
      <c r="AI26" s="212"/>
      <c r="AJ26" s="212"/>
      <c r="AK26" s="212"/>
      <c r="AL26" s="212"/>
      <c r="AM26" s="212"/>
      <c r="AN26" s="212"/>
      <c r="AO26" s="212"/>
      <c r="AP26" s="212"/>
      <c r="AQ26" s="212"/>
    </row>
    <row r="27" spans="1:43" ht="22.5" customHeight="1">
      <c r="A27" s="2"/>
      <c r="B27" s="2"/>
      <c r="C27" s="213" t="s">
        <v>194</v>
      </c>
      <c r="D27" s="214"/>
      <c r="E27" s="214"/>
      <c r="F27" s="214"/>
      <c r="G27" s="214"/>
      <c r="H27" s="214"/>
      <c r="I27" s="214"/>
      <c r="J27" s="214"/>
      <c r="K27" s="215"/>
      <c r="L27" s="222"/>
      <c r="M27" s="223"/>
      <c r="N27" s="223"/>
      <c r="O27" s="223"/>
      <c r="P27" s="223"/>
      <c r="Q27" s="223"/>
      <c r="R27" s="223"/>
      <c r="S27" s="223"/>
      <c r="T27" s="224"/>
      <c r="U27" s="2"/>
      <c r="V27" s="2"/>
      <c r="X27" s="212"/>
      <c r="Y27" s="212"/>
      <c r="Z27" s="212"/>
      <c r="AA27" s="212"/>
      <c r="AB27" s="212"/>
      <c r="AC27" s="212"/>
      <c r="AD27" s="212"/>
      <c r="AE27" s="212"/>
      <c r="AF27" s="212"/>
      <c r="AG27" s="212"/>
      <c r="AH27" s="212"/>
      <c r="AI27" s="212"/>
      <c r="AJ27" s="212"/>
      <c r="AK27" s="212"/>
      <c r="AL27" s="212"/>
      <c r="AM27" s="212"/>
      <c r="AN27" s="212"/>
      <c r="AO27" s="212"/>
      <c r="AP27" s="212"/>
      <c r="AQ27" s="212"/>
    </row>
    <row r="28" spans="1:43" ht="48" customHeight="1">
      <c r="A28" s="2"/>
      <c r="B28" s="2"/>
      <c r="C28" s="216"/>
      <c r="D28" s="217"/>
      <c r="E28" s="217"/>
      <c r="F28" s="217"/>
      <c r="G28" s="217"/>
      <c r="H28" s="217"/>
      <c r="I28" s="217"/>
      <c r="J28" s="217"/>
      <c r="K28" s="218"/>
      <c r="L28" s="219" t="str">
        <f>L26</f>
        <v>登録者シール添付
ここに個人ID・氏名・年齢が記載された
2025年度登録者シールを貼ってください</v>
      </c>
      <c r="M28" s="220"/>
      <c r="N28" s="220"/>
      <c r="O28" s="220"/>
      <c r="P28" s="220"/>
      <c r="Q28" s="220"/>
      <c r="R28" s="220"/>
      <c r="S28" s="220"/>
      <c r="T28" s="221"/>
      <c r="U28" s="2"/>
      <c r="V28" s="2"/>
      <c r="X28" s="212"/>
      <c r="Y28" s="212"/>
      <c r="Z28" s="212"/>
      <c r="AA28" s="212"/>
      <c r="AB28" s="212"/>
      <c r="AC28" s="212"/>
      <c r="AD28" s="212"/>
      <c r="AE28" s="212"/>
      <c r="AF28" s="212"/>
      <c r="AG28" s="212"/>
      <c r="AH28" s="212"/>
      <c r="AI28" s="212"/>
      <c r="AJ28" s="212"/>
      <c r="AK28" s="212"/>
      <c r="AL28" s="212"/>
      <c r="AM28" s="212"/>
      <c r="AN28" s="212"/>
      <c r="AO28" s="212"/>
      <c r="AP28" s="212"/>
      <c r="AQ28" s="212"/>
    </row>
    <row r="29" spans="1:43" ht="22.5" customHeight="1">
      <c r="A29" s="2"/>
      <c r="B29" s="2"/>
      <c r="C29" s="213" t="s">
        <v>194</v>
      </c>
      <c r="D29" s="214"/>
      <c r="E29" s="214"/>
      <c r="F29" s="214"/>
      <c r="G29" s="214"/>
      <c r="H29" s="214"/>
      <c r="I29" s="214"/>
      <c r="J29" s="214"/>
      <c r="K29" s="215"/>
      <c r="L29" s="222"/>
      <c r="M29" s="223"/>
      <c r="N29" s="223"/>
      <c r="O29" s="223"/>
      <c r="P29" s="223"/>
      <c r="Q29" s="223"/>
      <c r="R29" s="223"/>
      <c r="S29" s="223"/>
      <c r="T29" s="224"/>
      <c r="U29" s="2"/>
      <c r="V29" s="2"/>
      <c r="X29" s="212"/>
      <c r="Y29" s="212"/>
      <c r="Z29" s="212"/>
      <c r="AA29" s="212"/>
      <c r="AB29" s="212"/>
      <c r="AC29" s="212"/>
      <c r="AD29" s="212"/>
      <c r="AE29" s="212"/>
      <c r="AF29" s="212"/>
      <c r="AG29" s="212"/>
      <c r="AH29" s="212"/>
      <c r="AI29" s="212"/>
      <c r="AJ29" s="212"/>
      <c r="AK29" s="212"/>
      <c r="AL29" s="212"/>
      <c r="AM29" s="212"/>
      <c r="AN29" s="212"/>
      <c r="AO29" s="212"/>
      <c r="AP29" s="212"/>
      <c r="AQ29" s="212"/>
    </row>
    <row r="30" spans="1:43" ht="48" customHeight="1">
      <c r="A30" s="2"/>
      <c r="B30" s="2"/>
      <c r="C30" s="216"/>
      <c r="D30" s="217"/>
      <c r="E30" s="217"/>
      <c r="F30" s="217"/>
      <c r="G30" s="217"/>
      <c r="H30" s="217"/>
      <c r="I30" s="217"/>
      <c r="J30" s="217"/>
      <c r="K30" s="218"/>
      <c r="L30" s="219" t="str">
        <f>L28</f>
        <v>登録者シール添付
ここに個人ID・氏名・年齢が記載された
2025年度登録者シールを貼ってください</v>
      </c>
      <c r="M30" s="220"/>
      <c r="N30" s="220"/>
      <c r="O30" s="220"/>
      <c r="P30" s="220"/>
      <c r="Q30" s="220"/>
      <c r="R30" s="220"/>
      <c r="S30" s="220"/>
      <c r="T30" s="221"/>
      <c r="U30" s="2"/>
      <c r="V30" s="2"/>
      <c r="X30" s="212"/>
      <c r="Y30" s="212"/>
      <c r="Z30" s="212"/>
      <c r="AA30" s="212"/>
      <c r="AB30" s="212"/>
      <c r="AC30" s="212"/>
      <c r="AD30" s="212"/>
      <c r="AE30" s="212"/>
      <c r="AF30" s="212"/>
      <c r="AG30" s="212"/>
      <c r="AH30" s="212"/>
      <c r="AI30" s="212"/>
      <c r="AJ30" s="212"/>
      <c r="AK30" s="212"/>
      <c r="AL30" s="212"/>
      <c r="AM30" s="212"/>
      <c r="AN30" s="212"/>
      <c r="AO30" s="212"/>
      <c r="AP30" s="212"/>
      <c r="AQ30" s="212"/>
    </row>
    <row r="31" spans="1:43" ht="22.5" customHeight="1">
      <c r="A31" s="2"/>
      <c r="B31" s="2"/>
      <c r="C31" s="213" t="s">
        <v>194</v>
      </c>
      <c r="D31" s="214"/>
      <c r="E31" s="214"/>
      <c r="F31" s="214"/>
      <c r="G31" s="214"/>
      <c r="H31" s="214"/>
      <c r="I31" s="214"/>
      <c r="J31" s="214"/>
      <c r="K31" s="215"/>
      <c r="L31" s="222"/>
      <c r="M31" s="223"/>
      <c r="N31" s="223"/>
      <c r="O31" s="223"/>
      <c r="P31" s="223"/>
      <c r="Q31" s="223"/>
      <c r="R31" s="223"/>
      <c r="S31" s="223"/>
      <c r="T31" s="224"/>
      <c r="U31" s="2"/>
      <c r="V31" s="2"/>
      <c r="X31" s="212"/>
      <c r="Y31" s="212"/>
      <c r="Z31" s="212"/>
      <c r="AA31" s="212"/>
      <c r="AB31" s="212"/>
      <c r="AC31" s="212"/>
      <c r="AD31" s="212"/>
      <c r="AE31" s="212"/>
      <c r="AF31" s="212"/>
      <c r="AG31" s="212"/>
      <c r="AH31" s="212"/>
      <c r="AI31" s="212"/>
      <c r="AJ31" s="212"/>
      <c r="AK31" s="212"/>
      <c r="AL31" s="212"/>
      <c r="AM31" s="212"/>
      <c r="AN31" s="212"/>
      <c r="AO31" s="212"/>
      <c r="AP31" s="212"/>
      <c r="AQ31" s="212"/>
    </row>
    <row r="32" spans="1:43">
      <c r="A32" s="2"/>
      <c r="B32" s="2"/>
      <c r="C32" s="2"/>
      <c r="D32" s="2"/>
      <c r="E32" s="2"/>
      <c r="F32" s="2"/>
      <c r="G32" s="2"/>
      <c r="H32" s="2"/>
      <c r="I32" s="2"/>
      <c r="J32" s="2"/>
      <c r="K32" s="2"/>
      <c r="L32" s="2"/>
      <c r="M32" s="2"/>
      <c r="N32" s="2"/>
      <c r="O32" s="2"/>
      <c r="P32" s="2"/>
      <c r="Q32" s="2"/>
      <c r="R32" s="2"/>
      <c r="S32" s="2"/>
      <c r="T32" s="2"/>
      <c r="U32" s="2"/>
      <c r="V32" s="2"/>
    </row>
    <row r="33" spans="1:43" s="49" customFormat="1" ht="11.25">
      <c r="A33" s="45"/>
      <c r="B33" s="45"/>
      <c r="C33" s="45" t="s">
        <v>160</v>
      </c>
      <c r="D33" s="45"/>
      <c r="E33" s="45"/>
      <c r="F33" s="45"/>
      <c r="G33" s="45"/>
      <c r="H33" s="45"/>
      <c r="I33" s="45"/>
      <c r="J33" s="45"/>
      <c r="K33" s="45"/>
      <c r="L33" s="45"/>
      <c r="M33" s="45"/>
      <c r="N33" s="45"/>
      <c r="O33" s="45"/>
      <c r="P33" s="45"/>
      <c r="Q33" s="45"/>
      <c r="R33" s="45"/>
      <c r="S33" s="45"/>
      <c r="T33" s="45"/>
      <c r="U33" s="45"/>
      <c r="V33" s="45"/>
    </row>
    <row r="34" spans="1:43" s="49" customFormat="1" ht="11.25">
      <c r="A34" s="45"/>
      <c r="B34" s="45"/>
      <c r="C34" s="45" t="s">
        <v>161</v>
      </c>
      <c r="D34" s="45"/>
      <c r="E34" s="45"/>
      <c r="F34" s="45"/>
      <c r="G34" s="45"/>
      <c r="H34" s="45"/>
      <c r="I34" s="45"/>
      <c r="J34" s="45"/>
      <c r="K34" s="45"/>
      <c r="L34" s="45"/>
      <c r="M34" s="45"/>
      <c r="N34" s="45"/>
      <c r="O34" s="45"/>
      <c r="P34" s="45"/>
      <c r="Q34" s="45"/>
      <c r="R34" s="45"/>
      <c r="S34" s="225">
        <v>1</v>
      </c>
      <c r="T34" s="226"/>
      <c r="U34" s="45"/>
      <c r="V34" s="45"/>
    </row>
    <row r="35" spans="1:43" s="49" customFormat="1" ht="11.25">
      <c r="A35" s="45"/>
      <c r="B35" s="45"/>
      <c r="C35" s="45" t="s">
        <v>382</v>
      </c>
      <c r="D35" s="45"/>
      <c r="E35" s="45"/>
      <c r="F35" s="45"/>
      <c r="G35" s="45"/>
      <c r="H35" s="45"/>
      <c r="I35" s="45"/>
      <c r="J35" s="45"/>
      <c r="K35" s="45"/>
      <c r="L35" s="45"/>
      <c r="M35" s="45"/>
      <c r="N35" s="45"/>
      <c r="O35" s="45"/>
      <c r="P35" s="45"/>
      <c r="Q35" s="45"/>
      <c r="R35" s="45"/>
      <c r="S35" s="227"/>
      <c r="T35" s="228"/>
      <c r="U35" s="45"/>
      <c r="V35" s="45"/>
    </row>
    <row r="36" spans="1:43" s="49" customFormat="1" ht="11.25">
      <c r="A36" s="45"/>
      <c r="B36" s="45"/>
      <c r="C36" s="45" t="s">
        <v>346</v>
      </c>
      <c r="D36" s="45"/>
      <c r="E36" s="45"/>
      <c r="F36" s="45"/>
      <c r="G36" s="45"/>
      <c r="H36" s="45"/>
      <c r="I36" s="45"/>
      <c r="J36" s="45"/>
      <c r="K36" s="45"/>
      <c r="L36" s="45"/>
      <c r="M36" s="45"/>
      <c r="N36" s="45"/>
      <c r="O36" s="45"/>
      <c r="P36" s="45"/>
      <c r="Q36" s="45"/>
      <c r="R36" s="45"/>
      <c r="S36" s="229"/>
      <c r="T36" s="230"/>
      <c r="U36" s="45"/>
      <c r="V36" s="45"/>
    </row>
    <row r="37" spans="1:43">
      <c r="A37" s="2"/>
      <c r="B37" s="2"/>
      <c r="C37" s="2"/>
      <c r="D37" s="2"/>
      <c r="E37" s="2"/>
      <c r="F37" s="2"/>
      <c r="G37" s="2"/>
      <c r="H37" s="2"/>
      <c r="I37" s="2"/>
      <c r="J37" s="2"/>
      <c r="K37" s="2"/>
      <c r="L37" s="2"/>
      <c r="M37" s="2"/>
      <c r="N37" s="2"/>
      <c r="O37" s="2"/>
      <c r="P37" s="2"/>
      <c r="Q37" s="2"/>
      <c r="R37" s="2"/>
      <c r="S37" s="2"/>
      <c r="T37" s="2"/>
      <c r="U37" s="2"/>
      <c r="V37" s="2"/>
    </row>
    <row r="38" spans="1:43">
      <c r="A38" s="2"/>
      <c r="B38" s="2"/>
      <c r="C38" s="2"/>
      <c r="D38" s="2"/>
      <c r="E38" s="2"/>
      <c r="F38" s="2"/>
      <c r="G38" s="2"/>
      <c r="H38" s="2"/>
      <c r="I38" s="2"/>
      <c r="J38" s="2"/>
      <c r="K38" s="2"/>
      <c r="L38" s="2"/>
      <c r="M38" s="2"/>
      <c r="N38" s="2"/>
      <c r="O38" s="2"/>
      <c r="P38" s="2"/>
      <c r="Q38" s="2"/>
      <c r="R38" s="2"/>
      <c r="S38" s="2"/>
      <c r="T38" s="2"/>
      <c r="U38" s="2"/>
      <c r="V38" s="2"/>
    </row>
    <row r="39" spans="1:43">
      <c r="A39" s="2"/>
      <c r="B39" s="2"/>
      <c r="C39" s="2"/>
      <c r="D39" s="2"/>
      <c r="E39" s="234">
        <f>E12</f>
        <v>0</v>
      </c>
      <c r="F39" s="234"/>
      <c r="G39" s="234"/>
      <c r="H39" s="234"/>
      <c r="I39" s="234"/>
      <c r="J39" s="234"/>
      <c r="K39" s="2"/>
      <c r="L39" s="2"/>
      <c r="M39" s="2"/>
      <c r="N39" s="2"/>
      <c r="O39" s="2"/>
      <c r="P39" s="2"/>
      <c r="Q39" s="2"/>
      <c r="R39" s="2"/>
      <c r="S39" s="2"/>
      <c r="T39" s="2"/>
      <c r="U39" s="2"/>
      <c r="V39" s="2"/>
    </row>
    <row r="40" spans="1:43" ht="15.75" customHeight="1">
      <c r="A40" s="2"/>
      <c r="B40" s="2"/>
      <c r="C40" s="48" t="s">
        <v>150</v>
      </c>
      <c r="D40" s="48"/>
      <c r="E40" s="235"/>
      <c r="F40" s="235"/>
      <c r="G40" s="235"/>
      <c r="H40" s="235"/>
      <c r="I40" s="235"/>
      <c r="J40" s="235"/>
      <c r="K40" s="47"/>
      <c r="L40" s="47"/>
      <c r="M40" s="47"/>
      <c r="N40" s="47"/>
      <c r="O40" s="47"/>
      <c r="P40" s="2"/>
      <c r="Q40" s="2"/>
      <c r="R40" s="2"/>
      <c r="S40" s="2"/>
      <c r="T40" s="2"/>
      <c r="U40" s="2"/>
      <c r="V40" s="2"/>
    </row>
    <row r="41" spans="1:43">
      <c r="A41" s="2"/>
      <c r="B41" s="2"/>
      <c r="C41" s="2"/>
      <c r="D41" s="2"/>
      <c r="E41" s="2"/>
      <c r="F41" s="2"/>
      <c r="G41" s="2"/>
      <c r="H41" s="2"/>
      <c r="I41" s="2"/>
      <c r="J41" s="2"/>
      <c r="K41" s="2"/>
      <c r="L41" s="2"/>
      <c r="M41" s="2"/>
      <c r="N41" s="2"/>
      <c r="O41" s="2"/>
      <c r="P41" s="2"/>
      <c r="Q41" s="2"/>
      <c r="R41" s="2"/>
      <c r="S41" s="2"/>
      <c r="T41" s="2"/>
      <c r="U41" s="2"/>
      <c r="V41" s="2"/>
    </row>
    <row r="42" spans="1:43" ht="15.75" customHeight="1">
      <c r="A42" s="2"/>
      <c r="B42" s="2"/>
      <c r="C42" s="73" t="s">
        <v>152</v>
      </c>
      <c r="D42" s="74"/>
      <c r="E42" s="74"/>
      <c r="F42" s="74"/>
      <c r="G42" s="74"/>
      <c r="H42" s="74"/>
      <c r="I42" s="74"/>
      <c r="J42" s="74"/>
      <c r="K42" s="75"/>
      <c r="L42" s="70" t="s">
        <v>159</v>
      </c>
      <c r="M42" s="70"/>
      <c r="N42" s="70"/>
      <c r="O42" s="70"/>
      <c r="P42" s="70"/>
      <c r="Q42" s="70"/>
      <c r="R42" s="70"/>
      <c r="S42" s="70"/>
      <c r="T42" s="70"/>
      <c r="U42" s="2"/>
      <c r="V42" s="2"/>
    </row>
    <row r="43" spans="1:43" ht="48" customHeight="1">
      <c r="A43" s="2"/>
      <c r="B43" s="2"/>
      <c r="C43" s="216"/>
      <c r="D43" s="217"/>
      <c r="E43" s="217"/>
      <c r="F43" s="217"/>
      <c r="G43" s="217"/>
      <c r="H43" s="217"/>
      <c r="I43" s="217"/>
      <c r="J43" s="217"/>
      <c r="K43" s="218"/>
      <c r="L43" s="219" t="str">
        <f>"登録者シール添付"&amp;CHAR(10)&amp;CHAR(10)&amp;"ここに個人ID・氏名・年齢が記載された"&amp;CHAR(10)&amp;RIGHT(入力方法!B28,4)&amp;"年度登録者シールを貼ってください"</f>
        <v>登録者シール添付
ここに個人ID・氏名・年齢が記載された
年度登録者シールを貼ってください</v>
      </c>
      <c r="M43" s="220"/>
      <c r="N43" s="220"/>
      <c r="O43" s="220"/>
      <c r="P43" s="220"/>
      <c r="Q43" s="220"/>
      <c r="R43" s="220"/>
      <c r="S43" s="220"/>
      <c r="T43" s="221"/>
      <c r="U43" s="2"/>
      <c r="V43" s="2"/>
      <c r="X43" s="212"/>
      <c r="Y43" s="212"/>
      <c r="Z43" s="212"/>
      <c r="AA43" s="212"/>
      <c r="AB43" s="212"/>
      <c r="AC43" s="212"/>
      <c r="AD43" s="212"/>
      <c r="AE43" s="212"/>
      <c r="AF43" s="212"/>
      <c r="AG43" s="212"/>
      <c r="AH43" s="212"/>
      <c r="AI43" s="212"/>
      <c r="AJ43" s="212"/>
      <c r="AK43" s="212"/>
      <c r="AL43" s="212"/>
      <c r="AM43" s="212"/>
      <c r="AN43" s="212"/>
      <c r="AO43" s="212"/>
      <c r="AP43" s="212"/>
      <c r="AQ43" s="212"/>
    </row>
    <row r="44" spans="1:43" ht="22.5" customHeight="1">
      <c r="A44" s="2"/>
      <c r="B44" s="2"/>
      <c r="C44" s="213" t="s">
        <v>194</v>
      </c>
      <c r="D44" s="214"/>
      <c r="E44" s="214"/>
      <c r="F44" s="214"/>
      <c r="G44" s="214"/>
      <c r="H44" s="214"/>
      <c r="I44" s="214"/>
      <c r="J44" s="214"/>
      <c r="K44" s="215"/>
      <c r="L44" s="222"/>
      <c r="M44" s="223"/>
      <c r="N44" s="223"/>
      <c r="O44" s="223"/>
      <c r="P44" s="223"/>
      <c r="Q44" s="223"/>
      <c r="R44" s="223"/>
      <c r="S44" s="223"/>
      <c r="T44" s="224"/>
      <c r="U44" s="2"/>
      <c r="V44" s="2"/>
      <c r="X44" s="212"/>
      <c r="Y44" s="212"/>
      <c r="Z44" s="212"/>
      <c r="AA44" s="212"/>
      <c r="AB44" s="212"/>
      <c r="AC44" s="212"/>
      <c r="AD44" s="212"/>
      <c r="AE44" s="212"/>
      <c r="AF44" s="212"/>
      <c r="AG44" s="212"/>
      <c r="AH44" s="212"/>
      <c r="AI44" s="212"/>
      <c r="AJ44" s="212"/>
      <c r="AK44" s="212"/>
      <c r="AL44" s="212"/>
      <c r="AM44" s="212"/>
      <c r="AN44" s="212"/>
      <c r="AO44" s="212"/>
      <c r="AP44" s="212"/>
      <c r="AQ44" s="212"/>
    </row>
    <row r="45" spans="1:43" ht="48" customHeight="1">
      <c r="A45" s="2"/>
      <c r="B45" s="2"/>
      <c r="C45" s="216"/>
      <c r="D45" s="217"/>
      <c r="E45" s="217"/>
      <c r="F45" s="217"/>
      <c r="G45" s="217"/>
      <c r="H45" s="217"/>
      <c r="I45" s="217"/>
      <c r="J45" s="217"/>
      <c r="K45" s="218"/>
      <c r="L45" s="219" t="str">
        <f>L43</f>
        <v>登録者シール添付
ここに個人ID・氏名・年齢が記載された
年度登録者シールを貼ってください</v>
      </c>
      <c r="M45" s="220"/>
      <c r="N45" s="220"/>
      <c r="O45" s="220"/>
      <c r="P45" s="220"/>
      <c r="Q45" s="220"/>
      <c r="R45" s="220"/>
      <c r="S45" s="220"/>
      <c r="T45" s="221"/>
      <c r="U45" s="2"/>
      <c r="V45" s="2"/>
      <c r="X45" s="212"/>
      <c r="Y45" s="212"/>
      <c r="Z45" s="212"/>
      <c r="AA45" s="212"/>
      <c r="AB45" s="212"/>
      <c r="AC45" s="212"/>
      <c r="AD45" s="212"/>
      <c r="AE45" s="212"/>
      <c r="AF45" s="212"/>
      <c r="AG45" s="212"/>
      <c r="AH45" s="212"/>
      <c r="AI45" s="212"/>
      <c r="AJ45" s="212"/>
      <c r="AK45" s="212"/>
      <c r="AL45" s="212"/>
      <c r="AM45" s="212"/>
      <c r="AN45" s="212"/>
      <c r="AO45" s="212"/>
      <c r="AP45" s="212"/>
      <c r="AQ45" s="212"/>
    </row>
    <row r="46" spans="1:43" ht="22.5" customHeight="1">
      <c r="A46" s="2"/>
      <c r="B46" s="2"/>
      <c r="C46" s="213" t="s">
        <v>194</v>
      </c>
      <c r="D46" s="214"/>
      <c r="E46" s="214"/>
      <c r="F46" s="214"/>
      <c r="G46" s="214"/>
      <c r="H46" s="214"/>
      <c r="I46" s="214"/>
      <c r="J46" s="214"/>
      <c r="K46" s="215"/>
      <c r="L46" s="222"/>
      <c r="M46" s="223"/>
      <c r="N46" s="223"/>
      <c r="O46" s="223"/>
      <c r="P46" s="223"/>
      <c r="Q46" s="223"/>
      <c r="R46" s="223"/>
      <c r="S46" s="223"/>
      <c r="T46" s="224"/>
      <c r="U46" s="2"/>
      <c r="V46" s="2"/>
      <c r="X46" s="212"/>
      <c r="Y46" s="212"/>
      <c r="Z46" s="212"/>
      <c r="AA46" s="212"/>
      <c r="AB46" s="212"/>
      <c r="AC46" s="212"/>
      <c r="AD46" s="212"/>
      <c r="AE46" s="212"/>
      <c r="AF46" s="212"/>
      <c r="AG46" s="212"/>
      <c r="AH46" s="212"/>
      <c r="AI46" s="212"/>
      <c r="AJ46" s="212"/>
      <c r="AK46" s="212"/>
      <c r="AL46" s="212"/>
      <c r="AM46" s="212"/>
      <c r="AN46" s="212"/>
      <c r="AO46" s="212"/>
      <c r="AP46" s="212"/>
      <c r="AQ46" s="212"/>
    </row>
    <row r="47" spans="1:43" ht="48" customHeight="1">
      <c r="A47" s="2"/>
      <c r="B47" s="2"/>
      <c r="C47" s="216"/>
      <c r="D47" s="217"/>
      <c r="E47" s="217"/>
      <c r="F47" s="217"/>
      <c r="G47" s="217"/>
      <c r="H47" s="217"/>
      <c r="I47" s="217"/>
      <c r="J47" s="217"/>
      <c r="K47" s="218"/>
      <c r="L47" s="219" t="str">
        <f>L45</f>
        <v>登録者シール添付
ここに個人ID・氏名・年齢が記載された
年度登録者シールを貼ってください</v>
      </c>
      <c r="M47" s="220"/>
      <c r="N47" s="220"/>
      <c r="O47" s="220"/>
      <c r="P47" s="220"/>
      <c r="Q47" s="220"/>
      <c r="R47" s="220"/>
      <c r="S47" s="220"/>
      <c r="T47" s="221"/>
      <c r="U47" s="2"/>
      <c r="V47" s="2"/>
      <c r="X47" s="212"/>
      <c r="Y47" s="212"/>
      <c r="Z47" s="212"/>
      <c r="AA47" s="212"/>
      <c r="AB47" s="212"/>
      <c r="AC47" s="212"/>
      <c r="AD47" s="212"/>
      <c r="AE47" s="212"/>
      <c r="AF47" s="212"/>
      <c r="AG47" s="212"/>
      <c r="AH47" s="212"/>
      <c r="AI47" s="212"/>
      <c r="AJ47" s="212"/>
      <c r="AK47" s="212"/>
      <c r="AL47" s="212"/>
      <c r="AM47" s="212"/>
      <c r="AN47" s="212"/>
      <c r="AO47" s="212"/>
      <c r="AP47" s="212"/>
      <c r="AQ47" s="212"/>
    </row>
    <row r="48" spans="1:43" ht="22.5" customHeight="1">
      <c r="A48" s="2"/>
      <c r="B48" s="2"/>
      <c r="C48" s="213" t="s">
        <v>194</v>
      </c>
      <c r="D48" s="214"/>
      <c r="E48" s="214"/>
      <c r="F48" s="214"/>
      <c r="G48" s="214"/>
      <c r="H48" s="214"/>
      <c r="I48" s="214"/>
      <c r="J48" s="214"/>
      <c r="K48" s="215"/>
      <c r="L48" s="222"/>
      <c r="M48" s="223"/>
      <c r="N48" s="223"/>
      <c r="O48" s="223"/>
      <c r="P48" s="223"/>
      <c r="Q48" s="223"/>
      <c r="R48" s="223"/>
      <c r="S48" s="223"/>
      <c r="T48" s="224"/>
      <c r="U48" s="2"/>
      <c r="V48" s="2"/>
      <c r="X48" s="212"/>
      <c r="Y48" s="212"/>
      <c r="Z48" s="212"/>
      <c r="AA48" s="212"/>
      <c r="AB48" s="212"/>
      <c r="AC48" s="212"/>
      <c r="AD48" s="212"/>
      <c r="AE48" s="212"/>
      <c r="AF48" s="212"/>
      <c r="AG48" s="212"/>
      <c r="AH48" s="212"/>
      <c r="AI48" s="212"/>
      <c r="AJ48" s="212"/>
      <c r="AK48" s="212"/>
      <c r="AL48" s="212"/>
      <c r="AM48" s="212"/>
      <c r="AN48" s="212"/>
      <c r="AO48" s="212"/>
      <c r="AP48" s="212"/>
      <c r="AQ48" s="212"/>
    </row>
    <row r="49" spans="1:43" ht="48" customHeight="1">
      <c r="A49" s="2"/>
      <c r="B49" s="2"/>
      <c r="C49" s="216"/>
      <c r="D49" s="217"/>
      <c r="E49" s="217"/>
      <c r="F49" s="217"/>
      <c r="G49" s="217"/>
      <c r="H49" s="217"/>
      <c r="I49" s="217"/>
      <c r="J49" s="217"/>
      <c r="K49" s="218"/>
      <c r="L49" s="219" t="str">
        <f>L47</f>
        <v>登録者シール添付
ここに個人ID・氏名・年齢が記載された
年度登録者シールを貼ってください</v>
      </c>
      <c r="M49" s="220"/>
      <c r="N49" s="220"/>
      <c r="O49" s="220"/>
      <c r="P49" s="220"/>
      <c r="Q49" s="220"/>
      <c r="R49" s="220"/>
      <c r="S49" s="220"/>
      <c r="T49" s="221"/>
      <c r="U49" s="2"/>
      <c r="V49" s="2"/>
      <c r="X49" s="212"/>
      <c r="Y49" s="212"/>
      <c r="Z49" s="212"/>
      <c r="AA49" s="212"/>
      <c r="AB49" s="212"/>
      <c r="AC49" s="212"/>
      <c r="AD49" s="212"/>
      <c r="AE49" s="212"/>
      <c r="AF49" s="212"/>
      <c r="AG49" s="212"/>
      <c r="AH49" s="212"/>
      <c r="AI49" s="212"/>
      <c r="AJ49" s="212"/>
      <c r="AK49" s="212"/>
      <c r="AL49" s="212"/>
      <c r="AM49" s="212"/>
      <c r="AN49" s="212"/>
      <c r="AO49" s="212"/>
      <c r="AP49" s="212"/>
      <c r="AQ49" s="212"/>
    </row>
    <row r="50" spans="1:43" ht="22.5" customHeight="1">
      <c r="A50" s="2"/>
      <c r="B50" s="2"/>
      <c r="C50" s="213" t="s">
        <v>194</v>
      </c>
      <c r="D50" s="214"/>
      <c r="E50" s="214"/>
      <c r="F50" s="214"/>
      <c r="G50" s="214"/>
      <c r="H50" s="214"/>
      <c r="I50" s="214"/>
      <c r="J50" s="214"/>
      <c r="K50" s="215"/>
      <c r="L50" s="222"/>
      <c r="M50" s="223"/>
      <c r="N50" s="223"/>
      <c r="O50" s="223"/>
      <c r="P50" s="223"/>
      <c r="Q50" s="223"/>
      <c r="R50" s="223"/>
      <c r="S50" s="223"/>
      <c r="T50" s="224"/>
      <c r="U50" s="2"/>
      <c r="V50" s="2"/>
      <c r="X50" s="212"/>
      <c r="Y50" s="212"/>
      <c r="Z50" s="212"/>
      <c r="AA50" s="212"/>
      <c r="AB50" s="212"/>
      <c r="AC50" s="212"/>
      <c r="AD50" s="212"/>
      <c r="AE50" s="212"/>
      <c r="AF50" s="212"/>
      <c r="AG50" s="212"/>
      <c r="AH50" s="212"/>
      <c r="AI50" s="212"/>
      <c r="AJ50" s="212"/>
      <c r="AK50" s="212"/>
      <c r="AL50" s="212"/>
      <c r="AM50" s="212"/>
      <c r="AN50" s="212"/>
      <c r="AO50" s="212"/>
      <c r="AP50" s="212"/>
      <c r="AQ50" s="212"/>
    </row>
    <row r="51" spans="1:43" ht="48" customHeight="1">
      <c r="A51" s="2"/>
      <c r="B51" s="2"/>
      <c r="C51" s="216"/>
      <c r="D51" s="217"/>
      <c r="E51" s="217"/>
      <c r="F51" s="217"/>
      <c r="G51" s="217"/>
      <c r="H51" s="217"/>
      <c r="I51" s="217"/>
      <c r="J51" s="217"/>
      <c r="K51" s="218"/>
      <c r="L51" s="219" t="str">
        <f>L49</f>
        <v>登録者シール添付
ここに個人ID・氏名・年齢が記載された
年度登録者シールを貼ってください</v>
      </c>
      <c r="M51" s="220"/>
      <c r="N51" s="220"/>
      <c r="O51" s="220"/>
      <c r="P51" s="220"/>
      <c r="Q51" s="220"/>
      <c r="R51" s="220"/>
      <c r="S51" s="220"/>
      <c r="T51" s="221"/>
      <c r="U51" s="2"/>
      <c r="V51" s="2"/>
      <c r="X51" s="212"/>
      <c r="Y51" s="212"/>
      <c r="Z51" s="212"/>
      <c r="AA51" s="212"/>
      <c r="AB51" s="212"/>
      <c r="AC51" s="212"/>
      <c r="AD51" s="212"/>
      <c r="AE51" s="212"/>
      <c r="AF51" s="212"/>
      <c r="AG51" s="212"/>
      <c r="AH51" s="212"/>
      <c r="AI51" s="212"/>
      <c r="AJ51" s="212"/>
      <c r="AK51" s="212"/>
      <c r="AL51" s="212"/>
      <c r="AM51" s="212"/>
      <c r="AN51" s="212"/>
      <c r="AO51" s="212"/>
      <c r="AP51" s="212"/>
      <c r="AQ51" s="212"/>
    </row>
    <row r="52" spans="1:43" ht="22.5" customHeight="1">
      <c r="A52" s="2"/>
      <c r="B52" s="2"/>
      <c r="C52" s="213" t="s">
        <v>194</v>
      </c>
      <c r="D52" s="214"/>
      <c r="E52" s="214"/>
      <c r="F52" s="214"/>
      <c r="G52" s="214"/>
      <c r="H52" s="214"/>
      <c r="I52" s="214"/>
      <c r="J52" s="214"/>
      <c r="K52" s="215"/>
      <c r="L52" s="222"/>
      <c r="M52" s="223"/>
      <c r="N52" s="223"/>
      <c r="O52" s="223"/>
      <c r="P52" s="223"/>
      <c r="Q52" s="223"/>
      <c r="R52" s="223"/>
      <c r="S52" s="223"/>
      <c r="T52" s="224"/>
      <c r="U52" s="2"/>
      <c r="V52" s="2"/>
      <c r="X52" s="212"/>
      <c r="Y52" s="212"/>
      <c r="Z52" s="212"/>
      <c r="AA52" s="212"/>
      <c r="AB52" s="212"/>
      <c r="AC52" s="212"/>
      <c r="AD52" s="212"/>
      <c r="AE52" s="212"/>
      <c r="AF52" s="212"/>
      <c r="AG52" s="212"/>
      <c r="AH52" s="212"/>
      <c r="AI52" s="212"/>
      <c r="AJ52" s="212"/>
      <c r="AK52" s="212"/>
      <c r="AL52" s="212"/>
      <c r="AM52" s="212"/>
      <c r="AN52" s="212"/>
      <c r="AO52" s="212"/>
      <c r="AP52" s="212"/>
      <c r="AQ52" s="212"/>
    </row>
    <row r="53" spans="1:43" ht="48" customHeight="1">
      <c r="A53" s="2"/>
      <c r="B53" s="2"/>
      <c r="C53" s="216"/>
      <c r="D53" s="217"/>
      <c r="E53" s="217"/>
      <c r="F53" s="217"/>
      <c r="G53" s="217"/>
      <c r="H53" s="217"/>
      <c r="I53" s="217"/>
      <c r="J53" s="217"/>
      <c r="K53" s="218"/>
      <c r="L53" s="219" t="str">
        <f>L51</f>
        <v>登録者シール添付
ここに個人ID・氏名・年齢が記載された
年度登録者シールを貼ってください</v>
      </c>
      <c r="M53" s="220"/>
      <c r="N53" s="220"/>
      <c r="O53" s="220"/>
      <c r="P53" s="220"/>
      <c r="Q53" s="220"/>
      <c r="R53" s="220"/>
      <c r="S53" s="220"/>
      <c r="T53" s="221"/>
      <c r="U53" s="2"/>
      <c r="V53" s="2"/>
      <c r="X53" s="212"/>
      <c r="Y53" s="212"/>
      <c r="Z53" s="212"/>
      <c r="AA53" s="212"/>
      <c r="AB53" s="212"/>
      <c r="AC53" s="212"/>
      <c r="AD53" s="212"/>
      <c r="AE53" s="212"/>
      <c r="AF53" s="212"/>
      <c r="AG53" s="212"/>
      <c r="AH53" s="212"/>
      <c r="AI53" s="212"/>
      <c r="AJ53" s="212"/>
      <c r="AK53" s="212"/>
      <c r="AL53" s="212"/>
      <c r="AM53" s="212"/>
      <c r="AN53" s="212"/>
      <c r="AO53" s="212"/>
      <c r="AP53" s="212"/>
      <c r="AQ53" s="212"/>
    </row>
    <row r="54" spans="1:43" ht="22.5" customHeight="1">
      <c r="A54" s="2"/>
      <c r="B54" s="2"/>
      <c r="C54" s="213" t="s">
        <v>194</v>
      </c>
      <c r="D54" s="214"/>
      <c r="E54" s="214"/>
      <c r="F54" s="214"/>
      <c r="G54" s="214"/>
      <c r="H54" s="214"/>
      <c r="I54" s="214"/>
      <c r="J54" s="214"/>
      <c r="K54" s="215"/>
      <c r="L54" s="222"/>
      <c r="M54" s="223"/>
      <c r="N54" s="223"/>
      <c r="O54" s="223"/>
      <c r="P54" s="223"/>
      <c r="Q54" s="223"/>
      <c r="R54" s="223"/>
      <c r="S54" s="223"/>
      <c r="T54" s="224"/>
      <c r="U54" s="2"/>
      <c r="V54" s="2"/>
      <c r="X54" s="212"/>
      <c r="Y54" s="212"/>
      <c r="Z54" s="212"/>
      <c r="AA54" s="212"/>
      <c r="AB54" s="212"/>
      <c r="AC54" s="212"/>
      <c r="AD54" s="212"/>
      <c r="AE54" s="212"/>
      <c r="AF54" s="212"/>
      <c r="AG54" s="212"/>
      <c r="AH54" s="212"/>
      <c r="AI54" s="212"/>
      <c r="AJ54" s="212"/>
      <c r="AK54" s="212"/>
      <c r="AL54" s="212"/>
      <c r="AM54" s="212"/>
      <c r="AN54" s="212"/>
      <c r="AO54" s="212"/>
      <c r="AP54" s="212"/>
      <c r="AQ54" s="212"/>
    </row>
    <row r="55" spans="1:43" ht="48" customHeight="1">
      <c r="A55" s="2"/>
      <c r="B55" s="2"/>
      <c r="C55" s="216"/>
      <c r="D55" s="217"/>
      <c r="E55" s="217"/>
      <c r="F55" s="217"/>
      <c r="G55" s="217"/>
      <c r="H55" s="217"/>
      <c r="I55" s="217"/>
      <c r="J55" s="217"/>
      <c r="K55" s="218"/>
      <c r="L55" s="219" t="str">
        <f>L53</f>
        <v>登録者シール添付
ここに個人ID・氏名・年齢が記載された
年度登録者シールを貼ってください</v>
      </c>
      <c r="M55" s="220"/>
      <c r="N55" s="220"/>
      <c r="O55" s="220"/>
      <c r="P55" s="220"/>
      <c r="Q55" s="220"/>
      <c r="R55" s="220"/>
      <c r="S55" s="220"/>
      <c r="T55" s="221"/>
      <c r="U55" s="2"/>
      <c r="V55" s="2"/>
      <c r="X55" s="212"/>
      <c r="Y55" s="212"/>
      <c r="Z55" s="212"/>
      <c r="AA55" s="212"/>
      <c r="AB55" s="212"/>
      <c r="AC55" s="212"/>
      <c r="AD55" s="212"/>
      <c r="AE55" s="212"/>
      <c r="AF55" s="212"/>
      <c r="AG55" s="212"/>
      <c r="AH55" s="212"/>
      <c r="AI55" s="212"/>
      <c r="AJ55" s="212"/>
      <c r="AK55" s="212"/>
      <c r="AL55" s="212"/>
      <c r="AM55" s="212"/>
      <c r="AN55" s="212"/>
      <c r="AO55" s="212"/>
      <c r="AP55" s="212"/>
      <c r="AQ55" s="212"/>
    </row>
    <row r="56" spans="1:43" ht="22.5" customHeight="1">
      <c r="A56" s="2"/>
      <c r="B56" s="2"/>
      <c r="C56" s="213" t="s">
        <v>194</v>
      </c>
      <c r="D56" s="214"/>
      <c r="E56" s="214"/>
      <c r="F56" s="214"/>
      <c r="G56" s="214"/>
      <c r="H56" s="214"/>
      <c r="I56" s="214"/>
      <c r="J56" s="214"/>
      <c r="K56" s="215"/>
      <c r="L56" s="222"/>
      <c r="M56" s="223"/>
      <c r="N56" s="223"/>
      <c r="O56" s="223"/>
      <c r="P56" s="223"/>
      <c r="Q56" s="223"/>
      <c r="R56" s="223"/>
      <c r="S56" s="223"/>
      <c r="T56" s="224"/>
      <c r="U56" s="2"/>
      <c r="V56" s="2"/>
      <c r="X56" s="212"/>
      <c r="Y56" s="212"/>
      <c r="Z56" s="212"/>
      <c r="AA56" s="212"/>
      <c r="AB56" s="212"/>
      <c r="AC56" s="212"/>
      <c r="AD56" s="212"/>
      <c r="AE56" s="212"/>
      <c r="AF56" s="212"/>
      <c r="AG56" s="212"/>
      <c r="AH56" s="212"/>
      <c r="AI56" s="212"/>
      <c r="AJ56" s="212"/>
      <c r="AK56" s="212"/>
      <c r="AL56" s="212"/>
      <c r="AM56" s="212"/>
      <c r="AN56" s="212"/>
      <c r="AO56" s="212"/>
      <c r="AP56" s="212"/>
      <c r="AQ56" s="212"/>
    </row>
    <row r="57" spans="1:43" ht="48" customHeight="1">
      <c r="A57" s="2"/>
      <c r="B57" s="2"/>
      <c r="C57" s="216"/>
      <c r="D57" s="217"/>
      <c r="E57" s="217"/>
      <c r="F57" s="217"/>
      <c r="G57" s="217"/>
      <c r="H57" s="217"/>
      <c r="I57" s="217"/>
      <c r="J57" s="217"/>
      <c r="K57" s="218"/>
      <c r="L57" s="219" t="str">
        <f>L55</f>
        <v>登録者シール添付
ここに個人ID・氏名・年齢が記載された
年度登録者シールを貼ってください</v>
      </c>
      <c r="M57" s="220"/>
      <c r="N57" s="220"/>
      <c r="O57" s="220"/>
      <c r="P57" s="220"/>
      <c r="Q57" s="220"/>
      <c r="R57" s="220"/>
      <c r="S57" s="220"/>
      <c r="T57" s="221"/>
      <c r="U57" s="2"/>
      <c r="V57" s="2"/>
      <c r="X57" s="212"/>
      <c r="Y57" s="212"/>
      <c r="Z57" s="212"/>
      <c r="AA57" s="212"/>
      <c r="AB57" s="212"/>
      <c r="AC57" s="212"/>
      <c r="AD57" s="212"/>
      <c r="AE57" s="212"/>
      <c r="AF57" s="212"/>
      <c r="AG57" s="212"/>
      <c r="AH57" s="212"/>
      <c r="AI57" s="212"/>
      <c r="AJ57" s="212"/>
      <c r="AK57" s="212"/>
      <c r="AL57" s="212"/>
      <c r="AM57" s="212"/>
      <c r="AN57" s="212"/>
      <c r="AO57" s="212"/>
      <c r="AP57" s="212"/>
      <c r="AQ57" s="212"/>
    </row>
    <row r="58" spans="1:43" ht="22.5" customHeight="1">
      <c r="A58" s="2"/>
      <c r="B58" s="2"/>
      <c r="C58" s="213" t="s">
        <v>194</v>
      </c>
      <c r="D58" s="214"/>
      <c r="E58" s="214"/>
      <c r="F58" s="214"/>
      <c r="G58" s="214"/>
      <c r="H58" s="214"/>
      <c r="I58" s="214"/>
      <c r="J58" s="214"/>
      <c r="K58" s="215"/>
      <c r="L58" s="222"/>
      <c r="M58" s="223"/>
      <c r="N58" s="223"/>
      <c r="O58" s="223"/>
      <c r="P58" s="223"/>
      <c r="Q58" s="223"/>
      <c r="R58" s="223"/>
      <c r="S58" s="223"/>
      <c r="T58" s="224"/>
      <c r="U58" s="2"/>
      <c r="V58" s="2"/>
      <c r="X58" s="212"/>
      <c r="Y58" s="212"/>
      <c r="Z58" s="212"/>
      <c r="AA58" s="212"/>
      <c r="AB58" s="212"/>
      <c r="AC58" s="212"/>
      <c r="AD58" s="212"/>
      <c r="AE58" s="212"/>
      <c r="AF58" s="212"/>
      <c r="AG58" s="212"/>
      <c r="AH58" s="212"/>
      <c r="AI58" s="212"/>
      <c r="AJ58" s="212"/>
      <c r="AK58" s="212"/>
      <c r="AL58" s="212"/>
      <c r="AM58" s="212"/>
      <c r="AN58" s="212"/>
      <c r="AO58" s="212"/>
      <c r="AP58" s="212"/>
      <c r="AQ58" s="212"/>
    </row>
    <row r="59" spans="1:43" ht="48" customHeight="1">
      <c r="A59" s="2"/>
      <c r="B59" s="2"/>
      <c r="C59" s="216"/>
      <c r="D59" s="217"/>
      <c r="E59" s="217"/>
      <c r="F59" s="217"/>
      <c r="G59" s="217"/>
      <c r="H59" s="217"/>
      <c r="I59" s="217"/>
      <c r="J59" s="217"/>
      <c r="K59" s="218"/>
      <c r="L59" s="219" t="str">
        <f>L57</f>
        <v>登録者シール添付
ここに個人ID・氏名・年齢が記載された
年度登録者シールを貼ってください</v>
      </c>
      <c r="M59" s="220"/>
      <c r="N59" s="220"/>
      <c r="O59" s="220"/>
      <c r="P59" s="220"/>
      <c r="Q59" s="220"/>
      <c r="R59" s="220"/>
      <c r="S59" s="220"/>
      <c r="T59" s="221"/>
      <c r="U59" s="2"/>
      <c r="V59" s="2"/>
      <c r="X59" s="212"/>
      <c r="Y59" s="212"/>
      <c r="Z59" s="212"/>
      <c r="AA59" s="212"/>
      <c r="AB59" s="212"/>
      <c r="AC59" s="212"/>
      <c r="AD59" s="212"/>
      <c r="AE59" s="212"/>
      <c r="AF59" s="212"/>
      <c r="AG59" s="212"/>
      <c r="AH59" s="212"/>
      <c r="AI59" s="212"/>
      <c r="AJ59" s="212"/>
      <c r="AK59" s="212"/>
      <c r="AL59" s="212"/>
      <c r="AM59" s="212"/>
      <c r="AN59" s="212"/>
      <c r="AO59" s="212"/>
      <c r="AP59" s="212"/>
      <c r="AQ59" s="212"/>
    </row>
    <row r="60" spans="1:43" ht="22.5" customHeight="1">
      <c r="A60" s="2"/>
      <c r="B60" s="2"/>
      <c r="C60" s="213" t="s">
        <v>194</v>
      </c>
      <c r="D60" s="214"/>
      <c r="E60" s="214"/>
      <c r="F60" s="214"/>
      <c r="G60" s="214"/>
      <c r="H60" s="214"/>
      <c r="I60" s="214"/>
      <c r="J60" s="214"/>
      <c r="K60" s="215"/>
      <c r="L60" s="222"/>
      <c r="M60" s="223"/>
      <c r="N60" s="223"/>
      <c r="O60" s="223"/>
      <c r="P60" s="223"/>
      <c r="Q60" s="223"/>
      <c r="R60" s="223"/>
      <c r="S60" s="223"/>
      <c r="T60" s="224"/>
      <c r="U60" s="2"/>
      <c r="V60" s="2"/>
      <c r="X60" s="212"/>
      <c r="Y60" s="212"/>
      <c r="Z60" s="212"/>
      <c r="AA60" s="212"/>
      <c r="AB60" s="212"/>
      <c r="AC60" s="212"/>
      <c r="AD60" s="212"/>
      <c r="AE60" s="212"/>
      <c r="AF60" s="212"/>
      <c r="AG60" s="212"/>
      <c r="AH60" s="212"/>
      <c r="AI60" s="212"/>
      <c r="AJ60" s="212"/>
      <c r="AK60" s="212"/>
      <c r="AL60" s="212"/>
      <c r="AM60" s="212"/>
      <c r="AN60" s="212"/>
      <c r="AO60" s="212"/>
      <c r="AP60" s="212"/>
      <c r="AQ60" s="212"/>
    </row>
    <row r="61" spans="1:43" ht="48" customHeight="1">
      <c r="A61" s="2"/>
      <c r="B61" s="2"/>
      <c r="C61" s="216"/>
      <c r="D61" s="217"/>
      <c r="E61" s="217"/>
      <c r="F61" s="217"/>
      <c r="G61" s="217"/>
      <c r="H61" s="217"/>
      <c r="I61" s="217"/>
      <c r="J61" s="217"/>
      <c r="K61" s="218"/>
      <c r="L61" s="219" t="str">
        <f>L59</f>
        <v>登録者シール添付
ここに個人ID・氏名・年齢が記載された
年度登録者シールを貼ってください</v>
      </c>
      <c r="M61" s="220"/>
      <c r="N61" s="220"/>
      <c r="O61" s="220"/>
      <c r="P61" s="220"/>
      <c r="Q61" s="220"/>
      <c r="R61" s="220"/>
      <c r="S61" s="220"/>
      <c r="T61" s="221"/>
      <c r="U61" s="2"/>
      <c r="V61" s="2"/>
      <c r="X61" s="212"/>
      <c r="Y61" s="212"/>
      <c r="Z61" s="212"/>
      <c r="AA61" s="212"/>
      <c r="AB61" s="212"/>
      <c r="AC61" s="212"/>
      <c r="AD61" s="212"/>
      <c r="AE61" s="212"/>
      <c r="AF61" s="212"/>
      <c r="AG61" s="212"/>
      <c r="AH61" s="212"/>
      <c r="AI61" s="212"/>
      <c r="AJ61" s="212"/>
      <c r="AK61" s="212"/>
      <c r="AL61" s="212"/>
      <c r="AM61" s="212"/>
      <c r="AN61" s="212"/>
      <c r="AO61" s="212"/>
      <c r="AP61" s="212"/>
      <c r="AQ61" s="212"/>
    </row>
    <row r="62" spans="1:43" ht="22.5" customHeight="1">
      <c r="A62" s="2"/>
      <c r="B62" s="2"/>
      <c r="C62" s="213" t="s">
        <v>194</v>
      </c>
      <c r="D62" s="214"/>
      <c r="E62" s="214"/>
      <c r="F62" s="214"/>
      <c r="G62" s="214"/>
      <c r="H62" s="214"/>
      <c r="I62" s="214"/>
      <c r="J62" s="214"/>
      <c r="K62" s="215"/>
      <c r="L62" s="222"/>
      <c r="M62" s="223"/>
      <c r="N62" s="223"/>
      <c r="O62" s="223"/>
      <c r="P62" s="223"/>
      <c r="Q62" s="223"/>
      <c r="R62" s="223"/>
      <c r="S62" s="223"/>
      <c r="T62" s="224"/>
      <c r="U62" s="2"/>
      <c r="V62" s="2"/>
      <c r="X62" s="212"/>
      <c r="Y62" s="212"/>
      <c r="Z62" s="212"/>
      <c r="AA62" s="212"/>
      <c r="AB62" s="212"/>
      <c r="AC62" s="212"/>
      <c r="AD62" s="212"/>
      <c r="AE62" s="212"/>
      <c r="AF62" s="212"/>
      <c r="AG62" s="212"/>
      <c r="AH62" s="212"/>
      <c r="AI62" s="212"/>
      <c r="AJ62" s="212"/>
      <c r="AK62" s="212"/>
      <c r="AL62" s="212"/>
      <c r="AM62" s="212"/>
      <c r="AN62" s="212"/>
      <c r="AO62" s="212"/>
      <c r="AP62" s="212"/>
      <c r="AQ62" s="212"/>
    </row>
    <row r="63" spans="1:43">
      <c r="A63" s="2"/>
      <c r="B63" s="2"/>
      <c r="C63" s="2"/>
      <c r="D63" s="2"/>
      <c r="E63" s="2"/>
      <c r="F63" s="2"/>
      <c r="G63" s="2"/>
      <c r="H63" s="2"/>
      <c r="I63" s="2"/>
      <c r="J63" s="2"/>
      <c r="K63" s="2"/>
      <c r="L63" s="2"/>
      <c r="M63" s="2"/>
      <c r="N63" s="2"/>
      <c r="O63" s="2"/>
      <c r="P63" s="2"/>
      <c r="Q63" s="2"/>
      <c r="R63" s="2"/>
      <c r="S63" s="2"/>
      <c r="T63" s="2"/>
      <c r="U63" s="2"/>
      <c r="V63" s="2"/>
    </row>
    <row r="64" spans="1:43" s="49" customFormat="1" ht="11.25">
      <c r="A64" s="45"/>
      <c r="B64" s="45"/>
      <c r="C64" s="45" t="s">
        <v>160</v>
      </c>
      <c r="D64" s="45"/>
      <c r="E64" s="45"/>
      <c r="F64" s="45"/>
      <c r="G64" s="45"/>
      <c r="H64" s="45"/>
      <c r="I64" s="45"/>
      <c r="J64" s="45"/>
      <c r="K64" s="45"/>
      <c r="L64" s="45"/>
      <c r="M64" s="45"/>
      <c r="N64" s="45"/>
      <c r="O64" s="45"/>
      <c r="P64" s="45"/>
      <c r="Q64" s="45"/>
      <c r="R64" s="45"/>
      <c r="S64" s="45"/>
      <c r="T64" s="45"/>
      <c r="U64" s="45"/>
      <c r="V64" s="45"/>
    </row>
    <row r="65" spans="1:22" s="49" customFormat="1" ht="11.25">
      <c r="A65" s="45"/>
      <c r="B65" s="45"/>
      <c r="C65" s="45" t="s">
        <v>161</v>
      </c>
      <c r="D65" s="45"/>
      <c r="E65" s="45"/>
      <c r="F65" s="45"/>
      <c r="G65" s="45"/>
      <c r="H65" s="45"/>
      <c r="I65" s="45"/>
      <c r="J65" s="45"/>
      <c r="K65" s="45"/>
      <c r="L65" s="45"/>
      <c r="M65" s="45"/>
      <c r="N65" s="45"/>
      <c r="O65" s="45"/>
      <c r="P65" s="45"/>
      <c r="Q65" s="45"/>
      <c r="R65" s="45"/>
      <c r="S65" s="225"/>
      <c r="T65" s="226"/>
      <c r="U65" s="45"/>
      <c r="V65" s="45"/>
    </row>
    <row r="66" spans="1:22" s="49" customFormat="1" ht="11.25">
      <c r="A66" s="45"/>
      <c r="B66" s="45"/>
      <c r="C66" s="45" t="s">
        <v>382</v>
      </c>
      <c r="D66" s="45"/>
      <c r="E66" s="45"/>
      <c r="F66" s="45"/>
      <c r="G66" s="45"/>
      <c r="H66" s="45"/>
      <c r="I66" s="45"/>
      <c r="J66" s="45"/>
      <c r="K66" s="45"/>
      <c r="L66" s="45"/>
      <c r="M66" s="45"/>
      <c r="N66" s="45"/>
      <c r="O66" s="45"/>
      <c r="P66" s="45"/>
      <c r="Q66" s="45"/>
      <c r="R66" s="45"/>
      <c r="S66" s="227"/>
      <c r="T66" s="228"/>
      <c r="U66" s="45"/>
      <c r="V66" s="45"/>
    </row>
    <row r="67" spans="1:22" s="49" customFormat="1" ht="11.25">
      <c r="A67" s="45"/>
      <c r="B67" s="45"/>
      <c r="C67" s="45" t="s">
        <v>346</v>
      </c>
      <c r="D67" s="45"/>
      <c r="E67" s="45"/>
      <c r="F67" s="45"/>
      <c r="G67" s="45"/>
      <c r="H67" s="45"/>
      <c r="I67" s="45"/>
      <c r="J67" s="45"/>
      <c r="K67" s="45"/>
      <c r="L67" s="45"/>
      <c r="M67" s="45"/>
      <c r="N67" s="45"/>
      <c r="O67" s="45"/>
      <c r="P67" s="45"/>
      <c r="Q67" s="45"/>
      <c r="R67" s="45"/>
      <c r="S67" s="229"/>
      <c r="T67" s="230"/>
      <c r="U67" s="45"/>
      <c r="V67" s="45"/>
    </row>
  </sheetData>
  <sheetProtection algorithmName="SHA-512" hashValue="sSUHaRGoztHZbULp6/Td/yraTcfcbWh39BZ3zaNrB1aBndS0OVFPFaySCV0RSdSxndPdMEjW2Uz1cenfHp8Oiw==" saltValue="/8aDUnODzldBwG8d3tmzIA==" spinCount="100000" sheet="1" selectLockedCells="1"/>
  <mergeCells count="82">
    <mergeCell ref="S65:T67"/>
    <mergeCell ref="L42:T42"/>
    <mergeCell ref="L45:T46"/>
    <mergeCell ref="L47:T48"/>
    <mergeCell ref="L55:T56"/>
    <mergeCell ref="L49:T50"/>
    <mergeCell ref="L59:T60"/>
    <mergeCell ref="L53:T54"/>
    <mergeCell ref="C42:K42"/>
    <mergeCell ref="C43:K43"/>
    <mergeCell ref="C45:K45"/>
    <mergeCell ref="C47:K47"/>
    <mergeCell ref="C25:K25"/>
    <mergeCell ref="E39:J40"/>
    <mergeCell ref="X20:AQ21"/>
    <mergeCell ref="C21:K21"/>
    <mergeCell ref="C17:K17"/>
    <mergeCell ref="L18:T19"/>
    <mergeCell ref="X18:AQ19"/>
    <mergeCell ref="C19:K19"/>
    <mergeCell ref="C20:K20"/>
    <mergeCell ref="L16:T17"/>
    <mergeCell ref="L20:T21"/>
    <mergeCell ref="C16:K16"/>
    <mergeCell ref="C18:K18"/>
    <mergeCell ref="X2:AQ17"/>
    <mergeCell ref="P12:T13"/>
    <mergeCell ref="E12:J13"/>
    <mergeCell ref="C2:T2"/>
    <mergeCell ref="L15:T15"/>
    <mergeCell ref="C15:K15"/>
    <mergeCell ref="L24:T25"/>
    <mergeCell ref="X22:AQ23"/>
    <mergeCell ref="L28:T29"/>
    <mergeCell ref="X28:AQ29"/>
    <mergeCell ref="C29:K29"/>
    <mergeCell ref="C28:K28"/>
    <mergeCell ref="X26:AQ27"/>
    <mergeCell ref="C27:K27"/>
    <mergeCell ref="L26:T27"/>
    <mergeCell ref="C26:K26"/>
    <mergeCell ref="L22:T23"/>
    <mergeCell ref="C23:K23"/>
    <mergeCell ref="C24:K24"/>
    <mergeCell ref="C22:K22"/>
    <mergeCell ref="X24:AQ25"/>
    <mergeCell ref="X47:AQ48"/>
    <mergeCell ref="C48:K48"/>
    <mergeCell ref="L43:T44"/>
    <mergeCell ref="X43:AQ44"/>
    <mergeCell ref="C44:K44"/>
    <mergeCell ref="X45:AQ46"/>
    <mergeCell ref="C46:K46"/>
    <mergeCell ref="S34:T36"/>
    <mergeCell ref="L30:T31"/>
    <mergeCell ref="C30:K30"/>
    <mergeCell ref="X30:AQ31"/>
    <mergeCell ref="C31:K31"/>
    <mergeCell ref="C55:K55"/>
    <mergeCell ref="C54:K54"/>
    <mergeCell ref="X55:AQ56"/>
    <mergeCell ref="C56:K56"/>
    <mergeCell ref="X49:AQ50"/>
    <mergeCell ref="C50:K50"/>
    <mergeCell ref="L51:T52"/>
    <mergeCell ref="X51:AQ52"/>
    <mergeCell ref="C52:K52"/>
    <mergeCell ref="C51:K51"/>
    <mergeCell ref="C49:K49"/>
    <mergeCell ref="X53:AQ54"/>
    <mergeCell ref="C53:K53"/>
    <mergeCell ref="X61:AQ62"/>
    <mergeCell ref="C62:K62"/>
    <mergeCell ref="C61:K61"/>
    <mergeCell ref="X57:AQ58"/>
    <mergeCell ref="C58:K58"/>
    <mergeCell ref="X59:AQ60"/>
    <mergeCell ref="C60:K60"/>
    <mergeCell ref="C57:K57"/>
    <mergeCell ref="C59:K59"/>
    <mergeCell ref="L57:T58"/>
    <mergeCell ref="L61:T62"/>
  </mergeCells>
  <phoneticPr fontId="2"/>
  <printOptions horizontalCentered="1" verticalCentered="1"/>
  <pageMargins left="0.39370078740157483" right="0.39370078740157483" top="0.39370078740157483" bottom="0.3937007874015748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AK46"/>
  <sheetViews>
    <sheetView workbookViewId="0">
      <selection activeCell="V17" sqref="V17:AA18"/>
    </sheetView>
  </sheetViews>
  <sheetFormatPr defaultColWidth="2.25" defaultRowHeight="13.5"/>
  <cols>
    <col min="1" max="35" width="2.25" style="61" customWidth="1"/>
    <col min="36" max="36" width="4.5" style="61" hidden="1" customWidth="1"/>
    <col min="37" max="37" width="9.375" style="61" hidden="1" customWidth="1"/>
    <col min="38" max="16384" width="2.25" style="61"/>
  </cols>
  <sheetData>
    <row r="1" spans="1:37">
      <c r="A1" s="60"/>
      <c r="B1" s="60"/>
      <c r="C1" s="60"/>
      <c r="D1" s="60"/>
      <c r="E1" s="60"/>
      <c r="F1" s="60"/>
      <c r="G1" s="60"/>
      <c r="H1" s="60"/>
      <c r="I1" s="60"/>
      <c r="J1" s="60"/>
      <c r="K1" s="60"/>
      <c r="L1" s="60"/>
      <c r="M1" s="60"/>
      <c r="N1" s="60"/>
      <c r="O1" s="60"/>
      <c r="P1" s="60"/>
      <c r="Q1" s="60"/>
      <c r="R1" s="60"/>
      <c r="S1" s="60"/>
      <c r="T1" s="60"/>
      <c r="U1" s="60"/>
      <c r="V1" s="60"/>
      <c r="W1" s="60"/>
      <c r="X1" s="60"/>
      <c r="Y1" s="60"/>
      <c r="Z1" s="60"/>
      <c r="AA1" s="60"/>
      <c r="AB1" s="60"/>
      <c r="AC1" s="60"/>
      <c r="AD1" s="60"/>
      <c r="AE1" s="60"/>
    </row>
    <row r="2" spans="1:37">
      <c r="A2" s="60"/>
      <c r="B2" s="60"/>
      <c r="C2" s="60"/>
      <c r="D2" s="60"/>
      <c r="E2" s="60"/>
      <c r="F2" s="60"/>
      <c r="G2" s="60"/>
      <c r="H2" s="60"/>
      <c r="I2" s="60"/>
      <c r="J2" s="60"/>
      <c r="K2" s="60"/>
      <c r="L2" s="60"/>
      <c r="M2" s="60"/>
      <c r="N2" s="60"/>
      <c r="O2" s="60"/>
      <c r="P2" s="60"/>
      <c r="Q2" s="60"/>
      <c r="R2" s="60"/>
      <c r="S2" s="60"/>
      <c r="T2" s="60"/>
      <c r="U2" s="60"/>
      <c r="V2" s="60"/>
      <c r="W2" s="60"/>
      <c r="X2" s="60"/>
      <c r="Y2" s="60"/>
      <c r="Z2" s="60"/>
      <c r="AA2" s="60"/>
      <c r="AB2" s="60"/>
      <c r="AC2" s="60"/>
      <c r="AD2" s="60"/>
      <c r="AE2" s="60"/>
    </row>
    <row r="3" spans="1:37">
      <c r="A3" s="60"/>
      <c r="B3" s="60"/>
      <c r="C3" s="60"/>
      <c r="D3" s="60"/>
      <c r="E3" s="60"/>
      <c r="F3" s="60"/>
      <c r="G3" s="60"/>
      <c r="H3" s="60"/>
      <c r="I3" s="60"/>
      <c r="J3" s="60"/>
      <c r="K3" s="60"/>
      <c r="L3" s="60"/>
      <c r="M3" s="60"/>
      <c r="N3" s="60"/>
      <c r="O3" s="60"/>
      <c r="P3" s="60"/>
      <c r="Q3" s="60"/>
      <c r="R3" s="60"/>
      <c r="S3" s="60"/>
      <c r="T3" s="60"/>
      <c r="U3" s="60"/>
      <c r="V3" s="60"/>
      <c r="W3" s="60"/>
      <c r="X3" s="60"/>
      <c r="Y3" s="60"/>
      <c r="Z3" s="60"/>
      <c r="AA3" s="60"/>
      <c r="AB3" s="60"/>
      <c r="AC3" s="60"/>
      <c r="AD3" s="60"/>
      <c r="AE3" s="60"/>
    </row>
    <row r="4" spans="1:37">
      <c r="A4" s="60"/>
      <c r="B4" s="60"/>
      <c r="C4" s="60"/>
      <c r="D4" s="60"/>
      <c r="E4" s="60"/>
      <c r="F4" s="60"/>
      <c r="G4" s="60"/>
      <c r="H4" s="60"/>
      <c r="I4" s="60"/>
      <c r="J4" s="60"/>
      <c r="K4" s="60"/>
      <c r="L4" s="60"/>
      <c r="M4" s="60"/>
      <c r="N4" s="60"/>
      <c r="O4" s="60"/>
      <c r="P4" s="60"/>
      <c r="Q4" s="60"/>
      <c r="R4" s="60"/>
      <c r="S4" s="60"/>
      <c r="T4" s="60"/>
      <c r="U4" s="60"/>
      <c r="V4" s="60"/>
      <c r="W4" s="60"/>
      <c r="X4" s="60"/>
      <c r="Y4" s="60"/>
      <c r="Z4" s="60"/>
      <c r="AA4" s="60"/>
      <c r="AB4" s="60"/>
      <c r="AC4" s="60"/>
      <c r="AD4" s="60"/>
      <c r="AE4" s="60"/>
    </row>
    <row r="5" spans="1:37">
      <c r="A5" s="60"/>
      <c r="B5" s="60"/>
      <c r="C5" s="60"/>
      <c r="D5" s="60"/>
      <c r="E5" s="60"/>
      <c r="F5" s="60"/>
      <c r="G5" s="60"/>
      <c r="H5" s="60"/>
      <c r="I5" s="60"/>
      <c r="J5" s="60"/>
      <c r="K5" s="60"/>
      <c r="L5" s="60"/>
      <c r="M5" s="60"/>
      <c r="N5" s="60"/>
      <c r="O5" s="60"/>
      <c r="P5" s="60"/>
      <c r="Q5" s="60"/>
      <c r="R5" s="60"/>
      <c r="S5" s="60"/>
      <c r="T5" s="60"/>
      <c r="U5" s="60"/>
      <c r="V5" s="60"/>
      <c r="W5" s="60"/>
      <c r="X5" s="60"/>
      <c r="Y5" s="60"/>
      <c r="Z5" s="60"/>
      <c r="AA5" s="60"/>
      <c r="AB5" s="60"/>
      <c r="AC5" s="60"/>
      <c r="AD5" s="60"/>
      <c r="AE5" s="60"/>
    </row>
    <row r="6" spans="1:37">
      <c r="A6" s="60"/>
      <c r="B6" s="60"/>
      <c r="C6" s="60"/>
      <c r="D6" s="60"/>
      <c r="E6" s="60"/>
      <c r="F6" s="60"/>
      <c r="G6" s="60"/>
      <c r="H6" s="60"/>
      <c r="I6" s="60"/>
      <c r="J6" s="60"/>
      <c r="K6" s="60"/>
      <c r="L6" s="60"/>
      <c r="M6" s="60"/>
      <c r="N6" s="60"/>
      <c r="O6" s="60"/>
      <c r="P6" s="60"/>
      <c r="Q6" s="60"/>
      <c r="R6" s="60"/>
      <c r="S6" s="60"/>
      <c r="T6" s="60"/>
      <c r="U6" s="60"/>
      <c r="V6" s="60"/>
      <c r="W6" s="60"/>
      <c r="X6" s="60"/>
      <c r="Y6" s="60"/>
      <c r="Z6" s="60"/>
      <c r="AA6" s="60"/>
      <c r="AB6" s="60"/>
      <c r="AC6" s="60"/>
      <c r="AD6" s="60"/>
      <c r="AE6" s="60"/>
      <c r="AI6" s="62" t="s">
        <v>310</v>
      </c>
    </row>
    <row r="7" spans="1:37">
      <c r="A7" s="60"/>
      <c r="B7" s="60"/>
      <c r="C7" s="60"/>
      <c r="D7" s="60"/>
      <c r="E7" s="60"/>
      <c r="F7" s="60"/>
      <c r="G7" s="60"/>
      <c r="H7" s="60"/>
      <c r="I7" s="60"/>
      <c r="J7" s="60"/>
      <c r="K7" s="60"/>
      <c r="L7" s="60"/>
      <c r="M7" s="60"/>
      <c r="N7" s="60"/>
      <c r="O7" s="60"/>
      <c r="P7" s="60"/>
      <c r="Q7" s="60"/>
      <c r="R7" s="60"/>
      <c r="S7" s="60"/>
      <c r="T7" s="60"/>
      <c r="U7" s="60"/>
      <c r="V7" s="60"/>
      <c r="W7" s="60"/>
      <c r="X7" s="60"/>
      <c r="Y7" s="60"/>
      <c r="Z7" s="60"/>
      <c r="AA7" s="60"/>
      <c r="AB7" s="60"/>
      <c r="AC7" s="60"/>
      <c r="AD7" s="60"/>
      <c r="AE7" s="60"/>
      <c r="AI7" s="62" t="s">
        <v>311</v>
      </c>
    </row>
    <row r="8" spans="1:37">
      <c r="A8" s="60"/>
      <c r="B8" s="60"/>
      <c r="C8" s="60"/>
      <c r="D8" s="60"/>
      <c r="E8" s="60"/>
      <c r="F8" s="60"/>
      <c r="G8" s="60"/>
      <c r="H8" s="60"/>
      <c r="I8" s="60"/>
      <c r="J8" s="60"/>
      <c r="K8" s="60"/>
      <c r="L8" s="60"/>
      <c r="M8" s="60"/>
      <c r="N8" s="60"/>
      <c r="O8" s="60"/>
      <c r="P8" s="60"/>
      <c r="Q8" s="60"/>
      <c r="R8" s="60"/>
      <c r="S8" s="60"/>
      <c r="T8" s="60"/>
      <c r="U8" s="60"/>
      <c r="V8" s="60"/>
      <c r="W8" s="60"/>
      <c r="X8" s="60"/>
      <c r="Y8" s="60"/>
      <c r="Z8" s="60"/>
      <c r="AA8" s="60"/>
      <c r="AB8" s="60"/>
      <c r="AC8" s="60"/>
      <c r="AD8" s="60"/>
      <c r="AE8" s="60"/>
    </row>
    <row r="9" spans="1:37">
      <c r="A9" s="60"/>
      <c r="B9" s="60"/>
      <c r="C9" s="60"/>
      <c r="D9" s="60"/>
      <c r="E9" s="60"/>
      <c r="F9" s="60"/>
      <c r="G9" s="60"/>
      <c r="H9" s="60"/>
      <c r="I9" s="60"/>
      <c r="J9" s="60"/>
      <c r="K9" s="60"/>
      <c r="L9" s="60"/>
      <c r="M9" s="60"/>
      <c r="N9" s="60"/>
      <c r="O9" s="60"/>
      <c r="P9" s="60"/>
      <c r="Q9" s="60"/>
      <c r="R9" s="60"/>
      <c r="S9" s="60"/>
      <c r="T9" s="60"/>
      <c r="U9" s="60"/>
      <c r="V9" s="60"/>
      <c r="W9" s="60"/>
      <c r="X9" s="60"/>
      <c r="Y9" s="60"/>
      <c r="Z9" s="60"/>
      <c r="AA9" s="60"/>
      <c r="AB9" s="60"/>
      <c r="AC9" s="60"/>
      <c r="AD9" s="60"/>
      <c r="AE9" s="60"/>
    </row>
    <row r="10" spans="1:37">
      <c r="A10" s="60"/>
      <c r="B10" s="60"/>
      <c r="C10" s="60"/>
      <c r="D10" s="60"/>
      <c r="E10" s="60"/>
      <c r="F10" s="60"/>
      <c r="G10" s="60"/>
      <c r="H10" s="60"/>
      <c r="I10" s="60"/>
      <c r="J10" s="60"/>
      <c r="K10" s="60"/>
      <c r="L10" s="60"/>
      <c r="M10" s="60"/>
      <c r="N10" s="60"/>
      <c r="O10" s="60"/>
      <c r="P10" s="60"/>
      <c r="Q10" s="60"/>
      <c r="R10" s="60"/>
      <c r="S10" s="60"/>
      <c r="T10" s="60"/>
      <c r="U10" s="60"/>
      <c r="V10" s="60"/>
      <c r="W10" s="60"/>
      <c r="X10" s="60"/>
      <c r="Y10" s="60"/>
      <c r="Z10" s="60"/>
      <c r="AA10" s="60"/>
      <c r="AB10" s="60"/>
      <c r="AC10" s="60"/>
      <c r="AD10" s="60"/>
      <c r="AE10" s="60"/>
    </row>
    <row r="11" spans="1:37">
      <c r="A11" s="60"/>
      <c r="B11" s="60"/>
      <c r="C11" s="60"/>
      <c r="D11" s="60"/>
      <c r="E11" s="60"/>
      <c r="F11" s="60"/>
      <c r="G11" s="60"/>
      <c r="H11" s="60"/>
      <c r="I11" s="60"/>
      <c r="J11" s="60"/>
      <c r="K11" s="60"/>
      <c r="L11" s="60"/>
      <c r="M11" s="60"/>
      <c r="N11" s="60"/>
      <c r="O11" s="60"/>
      <c r="P11" s="60"/>
      <c r="Q11" s="60"/>
      <c r="T11" s="236" t="s">
        <v>312</v>
      </c>
      <c r="U11" s="236"/>
      <c r="V11" s="236"/>
      <c r="X11" s="236" t="s">
        <v>201</v>
      </c>
      <c r="Y11" s="236"/>
      <c r="Z11" s="236"/>
      <c r="AA11" s="236"/>
      <c r="AB11" s="60"/>
      <c r="AC11" s="60"/>
      <c r="AD11" s="60"/>
      <c r="AE11" s="60"/>
      <c r="AJ11" s="237" t="s">
        <v>201</v>
      </c>
      <c r="AK11" s="237"/>
    </row>
    <row r="12" spans="1:37">
      <c r="A12" s="60"/>
      <c r="B12" s="60"/>
      <c r="E12" s="238" t="s">
        <v>58</v>
      </c>
      <c r="F12" s="238"/>
      <c r="G12" s="238"/>
      <c r="H12" s="238"/>
      <c r="I12" s="239" t="s">
        <v>313</v>
      </c>
      <c r="J12" s="239"/>
      <c r="K12" s="239"/>
      <c r="L12" s="239"/>
      <c r="M12" s="239"/>
      <c r="N12" s="239"/>
      <c r="O12" s="239"/>
      <c r="P12" s="239"/>
      <c r="Q12" s="241" t="s">
        <v>314</v>
      </c>
      <c r="R12" s="241"/>
      <c r="T12" s="236"/>
      <c r="U12" s="236"/>
      <c r="V12" s="236"/>
      <c r="W12" s="63"/>
      <c r="X12" s="236"/>
      <c r="Y12" s="236"/>
      <c r="Z12" s="236"/>
      <c r="AA12" s="236"/>
      <c r="AB12" s="60"/>
      <c r="AC12" s="60"/>
      <c r="AD12" s="60"/>
      <c r="AE12" s="60"/>
      <c r="AJ12" s="61">
        <v>18</v>
      </c>
      <c r="AK12" s="61" t="s">
        <v>315</v>
      </c>
    </row>
    <row r="13" spans="1:37">
      <c r="A13" s="60"/>
      <c r="B13" s="60"/>
      <c r="E13" s="238"/>
      <c r="F13" s="238"/>
      <c r="G13" s="238"/>
      <c r="H13" s="238"/>
      <c r="I13" s="240"/>
      <c r="J13" s="240"/>
      <c r="K13" s="240"/>
      <c r="L13" s="240"/>
      <c r="M13" s="240"/>
      <c r="N13" s="240"/>
      <c r="O13" s="240"/>
      <c r="P13" s="240"/>
      <c r="Q13" s="241"/>
      <c r="R13" s="241"/>
      <c r="T13" s="242">
        <v>25</v>
      </c>
      <c r="U13" s="242"/>
      <c r="V13" s="242"/>
      <c r="W13" s="63"/>
      <c r="X13" s="243" t="str">
        <f>VLOOKUP(T13,$AJ$12:$AK$28,2,TRUE)</f>
        <v>25～29</v>
      </c>
      <c r="Y13" s="243"/>
      <c r="Z13" s="243"/>
      <c r="AA13" s="243"/>
      <c r="AB13" s="60"/>
      <c r="AC13" s="60"/>
      <c r="AD13" s="60"/>
      <c r="AE13" s="60"/>
      <c r="AJ13" s="61">
        <v>25</v>
      </c>
      <c r="AK13" s="61" t="s">
        <v>316</v>
      </c>
    </row>
    <row r="14" spans="1:37">
      <c r="A14" s="60"/>
      <c r="B14" s="60"/>
      <c r="E14" s="238" t="s">
        <v>4</v>
      </c>
      <c r="F14" s="238"/>
      <c r="G14" s="238"/>
      <c r="H14" s="238"/>
      <c r="I14" s="239">
        <f>①大会申込書!N4</f>
        <v>0</v>
      </c>
      <c r="J14" s="239"/>
      <c r="K14" s="239"/>
      <c r="L14" s="239"/>
      <c r="M14" s="239"/>
      <c r="N14" s="239"/>
      <c r="O14" s="239"/>
      <c r="P14" s="239"/>
      <c r="Q14" s="239"/>
      <c r="R14" s="239"/>
      <c r="S14" s="239"/>
      <c r="T14" s="239"/>
      <c r="U14" s="239"/>
      <c r="V14" s="239"/>
      <c r="W14" s="239"/>
      <c r="X14" s="239"/>
      <c r="Y14" s="239"/>
      <c r="Z14" s="239"/>
      <c r="AA14" s="239"/>
      <c r="AB14" s="63"/>
      <c r="AC14" s="63"/>
      <c r="AD14" s="60"/>
      <c r="AE14" s="60"/>
      <c r="AJ14" s="61">
        <v>30</v>
      </c>
      <c r="AK14" s="61" t="s">
        <v>317</v>
      </c>
    </row>
    <row r="15" spans="1:37">
      <c r="A15" s="60"/>
      <c r="B15" s="60"/>
      <c r="E15" s="238"/>
      <c r="F15" s="238"/>
      <c r="G15" s="238"/>
      <c r="H15" s="238"/>
      <c r="I15" s="240"/>
      <c r="J15" s="240"/>
      <c r="K15" s="240"/>
      <c r="L15" s="240"/>
      <c r="M15" s="240"/>
      <c r="N15" s="240"/>
      <c r="O15" s="240"/>
      <c r="P15" s="240"/>
      <c r="Q15" s="240"/>
      <c r="R15" s="240"/>
      <c r="S15" s="240"/>
      <c r="T15" s="240"/>
      <c r="U15" s="240"/>
      <c r="V15" s="240"/>
      <c r="W15" s="240"/>
      <c r="X15" s="240"/>
      <c r="Y15" s="240"/>
      <c r="Z15" s="240"/>
      <c r="AA15" s="240"/>
      <c r="AB15" s="63"/>
      <c r="AC15" s="63"/>
      <c r="AD15" s="60"/>
      <c r="AE15" s="60"/>
      <c r="AJ15" s="61">
        <v>35</v>
      </c>
      <c r="AK15" s="61" t="s">
        <v>318</v>
      </c>
    </row>
    <row r="16" spans="1:37">
      <c r="A16" s="60"/>
      <c r="B16" s="60"/>
      <c r="C16" s="60"/>
      <c r="D16" s="60"/>
      <c r="E16" s="60"/>
      <c r="F16" s="60"/>
      <c r="G16" s="60"/>
      <c r="H16" s="60"/>
      <c r="I16" s="60"/>
      <c r="J16" s="60"/>
      <c r="K16" s="60"/>
      <c r="L16" s="60"/>
      <c r="M16" s="60"/>
      <c r="N16" s="60"/>
      <c r="O16" s="60"/>
      <c r="P16" s="60"/>
      <c r="Q16" s="60"/>
      <c r="R16" s="60"/>
      <c r="S16" s="60"/>
      <c r="T16" s="60"/>
      <c r="U16" s="60"/>
      <c r="V16" s="60"/>
      <c r="W16" s="60"/>
      <c r="X16" s="60"/>
      <c r="Y16" s="60"/>
      <c r="Z16" s="60"/>
      <c r="AA16" s="60"/>
      <c r="AB16" s="60"/>
      <c r="AC16" s="60"/>
      <c r="AD16" s="60"/>
      <c r="AE16" s="60"/>
      <c r="AJ16" s="61">
        <v>40</v>
      </c>
      <c r="AK16" s="61" t="s">
        <v>319</v>
      </c>
    </row>
    <row r="17" spans="1:37" ht="13.5" customHeight="1">
      <c r="A17" s="60"/>
      <c r="B17" s="60"/>
      <c r="E17" s="244" t="s">
        <v>17</v>
      </c>
      <c r="F17" s="244"/>
      <c r="G17" s="244"/>
      <c r="H17" s="64"/>
      <c r="I17" s="246" t="s">
        <v>320</v>
      </c>
      <c r="J17" s="246"/>
      <c r="K17" s="246"/>
      <c r="L17" s="246"/>
      <c r="M17" s="65"/>
      <c r="N17" s="248" t="s">
        <v>321</v>
      </c>
      <c r="O17" s="248"/>
      <c r="P17" s="248"/>
      <c r="Q17" s="248"/>
      <c r="R17" s="248"/>
      <c r="S17" s="248"/>
      <c r="T17" s="248"/>
      <c r="V17" s="246" t="s">
        <v>322</v>
      </c>
      <c r="W17" s="246"/>
      <c r="X17" s="246"/>
      <c r="Y17" s="246"/>
      <c r="Z17" s="246"/>
      <c r="AA17" s="246"/>
      <c r="AC17" s="64"/>
      <c r="AD17" s="60"/>
      <c r="AE17" s="60"/>
      <c r="AJ17" s="61">
        <v>45</v>
      </c>
      <c r="AK17" s="61" t="s">
        <v>323</v>
      </c>
    </row>
    <row r="18" spans="1:37" ht="13.5" customHeight="1">
      <c r="A18" s="60"/>
      <c r="B18" s="60"/>
      <c r="E18" s="245"/>
      <c r="F18" s="245"/>
      <c r="G18" s="245"/>
      <c r="H18" s="64"/>
      <c r="I18" s="247"/>
      <c r="J18" s="247"/>
      <c r="K18" s="247"/>
      <c r="L18" s="247"/>
      <c r="M18" s="65"/>
      <c r="N18" s="249"/>
      <c r="O18" s="249"/>
      <c r="P18" s="249"/>
      <c r="Q18" s="249"/>
      <c r="R18" s="249"/>
      <c r="S18" s="249"/>
      <c r="T18" s="249"/>
      <c r="V18" s="247"/>
      <c r="W18" s="247"/>
      <c r="X18" s="247"/>
      <c r="Y18" s="247"/>
      <c r="Z18" s="247"/>
      <c r="AA18" s="247"/>
      <c r="AC18" s="64"/>
      <c r="AD18" s="60"/>
      <c r="AE18" s="60"/>
      <c r="AJ18" s="61">
        <v>50</v>
      </c>
      <c r="AK18" s="61" t="s">
        <v>324</v>
      </c>
    </row>
    <row r="19" spans="1:37" ht="13.5" customHeight="1">
      <c r="A19" s="60"/>
      <c r="B19" s="60"/>
      <c r="C19" s="64"/>
      <c r="D19" s="64"/>
      <c r="E19" s="244" t="s">
        <v>17</v>
      </c>
      <c r="F19" s="244"/>
      <c r="G19" s="244"/>
      <c r="H19" s="64"/>
      <c r="I19" s="246" t="s">
        <v>325</v>
      </c>
      <c r="J19" s="246"/>
      <c r="K19" s="246"/>
      <c r="L19" s="246"/>
      <c r="M19" s="65"/>
      <c r="N19" s="248" t="s">
        <v>249</v>
      </c>
      <c r="O19" s="248"/>
      <c r="P19" s="248"/>
      <c r="Q19" s="248"/>
      <c r="R19" s="248"/>
      <c r="S19" s="248"/>
      <c r="T19" s="248"/>
      <c r="V19" s="246" t="s">
        <v>322</v>
      </c>
      <c r="W19" s="246"/>
      <c r="X19" s="246"/>
      <c r="Y19" s="246"/>
      <c r="Z19" s="246"/>
      <c r="AA19" s="246"/>
      <c r="AB19" s="64"/>
      <c r="AC19" s="64"/>
      <c r="AD19" s="60"/>
      <c r="AE19" s="60"/>
      <c r="AJ19" s="61">
        <v>55</v>
      </c>
      <c r="AK19" s="61" t="s">
        <v>326</v>
      </c>
    </row>
    <row r="20" spans="1:37" ht="13.5" customHeight="1">
      <c r="A20" s="60"/>
      <c r="B20" s="60"/>
      <c r="C20" s="64"/>
      <c r="D20" s="64"/>
      <c r="E20" s="245"/>
      <c r="F20" s="245"/>
      <c r="G20" s="245"/>
      <c r="H20" s="64"/>
      <c r="I20" s="247"/>
      <c r="J20" s="247"/>
      <c r="K20" s="247"/>
      <c r="L20" s="247"/>
      <c r="M20" s="65"/>
      <c r="N20" s="249"/>
      <c r="O20" s="249"/>
      <c r="P20" s="249"/>
      <c r="Q20" s="249"/>
      <c r="R20" s="249"/>
      <c r="S20" s="249"/>
      <c r="T20" s="249"/>
      <c r="V20" s="247"/>
      <c r="W20" s="247"/>
      <c r="X20" s="247"/>
      <c r="Y20" s="247"/>
      <c r="Z20" s="247"/>
      <c r="AA20" s="247"/>
      <c r="AB20" s="64"/>
      <c r="AC20" s="64"/>
      <c r="AD20" s="60"/>
      <c r="AE20" s="60"/>
      <c r="AJ20" s="61">
        <v>60</v>
      </c>
      <c r="AK20" s="61" t="s">
        <v>327</v>
      </c>
    </row>
    <row r="21" spans="1:37" ht="13.5" customHeight="1">
      <c r="A21" s="60"/>
      <c r="B21" s="60"/>
      <c r="C21" s="64"/>
      <c r="D21" s="64"/>
      <c r="E21" s="244" t="s">
        <v>17</v>
      </c>
      <c r="F21" s="244"/>
      <c r="G21" s="244"/>
      <c r="H21" s="64"/>
      <c r="I21" s="246" t="s">
        <v>328</v>
      </c>
      <c r="J21" s="246"/>
      <c r="K21" s="246"/>
      <c r="L21" s="246"/>
      <c r="M21" s="65"/>
      <c r="N21" s="248" t="s">
        <v>329</v>
      </c>
      <c r="O21" s="248"/>
      <c r="P21" s="248"/>
      <c r="Q21" s="248"/>
      <c r="R21" s="248"/>
      <c r="S21" s="248"/>
      <c r="T21" s="248"/>
      <c r="V21" s="246" t="s">
        <v>322</v>
      </c>
      <c r="W21" s="246"/>
      <c r="X21" s="246"/>
      <c r="Y21" s="246"/>
      <c r="Z21" s="246"/>
      <c r="AA21" s="246"/>
      <c r="AB21" s="64"/>
      <c r="AC21" s="64"/>
      <c r="AD21" s="60"/>
      <c r="AE21" s="60"/>
      <c r="AJ21" s="61">
        <v>65</v>
      </c>
      <c r="AK21" s="61" t="s">
        <v>330</v>
      </c>
    </row>
    <row r="22" spans="1:37" ht="13.5" customHeight="1">
      <c r="A22" s="60"/>
      <c r="B22" s="60"/>
      <c r="C22" s="64"/>
      <c r="D22" s="64"/>
      <c r="E22" s="245"/>
      <c r="F22" s="245"/>
      <c r="G22" s="245"/>
      <c r="H22" s="64"/>
      <c r="I22" s="247"/>
      <c r="J22" s="247"/>
      <c r="K22" s="247"/>
      <c r="L22" s="247"/>
      <c r="M22" s="65"/>
      <c r="N22" s="249"/>
      <c r="O22" s="249"/>
      <c r="P22" s="249"/>
      <c r="Q22" s="249"/>
      <c r="R22" s="249"/>
      <c r="S22" s="249"/>
      <c r="T22" s="249"/>
      <c r="V22" s="247"/>
      <c r="W22" s="247"/>
      <c r="X22" s="247"/>
      <c r="Y22" s="247"/>
      <c r="Z22" s="247"/>
      <c r="AA22" s="247"/>
      <c r="AB22" s="64"/>
      <c r="AC22" s="64"/>
      <c r="AD22" s="60"/>
      <c r="AE22" s="60"/>
      <c r="AJ22" s="61">
        <v>70</v>
      </c>
      <c r="AK22" s="61" t="s">
        <v>331</v>
      </c>
    </row>
    <row r="23" spans="1:37" ht="13.5" customHeight="1">
      <c r="A23" s="60"/>
      <c r="B23" s="60"/>
      <c r="C23" s="64"/>
      <c r="D23" s="64"/>
      <c r="E23" s="244"/>
      <c r="F23" s="244"/>
      <c r="G23" s="244"/>
      <c r="H23" s="64"/>
      <c r="I23" s="246" t="s">
        <v>332</v>
      </c>
      <c r="J23" s="246"/>
      <c r="K23" s="246"/>
      <c r="L23" s="246"/>
      <c r="M23" s="65"/>
      <c r="N23" s="248"/>
      <c r="O23" s="248"/>
      <c r="P23" s="248"/>
      <c r="Q23" s="248"/>
      <c r="R23" s="248"/>
      <c r="S23" s="248"/>
      <c r="T23" s="248"/>
      <c r="V23" s="246"/>
      <c r="W23" s="246"/>
      <c r="X23" s="246"/>
      <c r="Y23" s="246"/>
      <c r="Z23" s="246"/>
      <c r="AA23" s="246"/>
      <c r="AB23" s="64"/>
      <c r="AC23" s="64"/>
      <c r="AD23" s="60"/>
      <c r="AE23" s="60"/>
      <c r="AJ23" s="61">
        <v>75</v>
      </c>
      <c r="AK23" s="61" t="s">
        <v>333</v>
      </c>
    </row>
    <row r="24" spans="1:37" ht="13.5" customHeight="1">
      <c r="A24" s="60"/>
      <c r="B24" s="60"/>
      <c r="C24" s="64"/>
      <c r="D24" s="64"/>
      <c r="E24" s="245"/>
      <c r="F24" s="245"/>
      <c r="G24" s="245"/>
      <c r="H24" s="64"/>
      <c r="I24" s="247"/>
      <c r="J24" s="247"/>
      <c r="K24" s="247"/>
      <c r="L24" s="247"/>
      <c r="M24" s="65"/>
      <c r="N24" s="249"/>
      <c r="O24" s="249"/>
      <c r="P24" s="249"/>
      <c r="Q24" s="249"/>
      <c r="R24" s="249"/>
      <c r="S24" s="249"/>
      <c r="T24" s="249"/>
      <c r="V24" s="247"/>
      <c r="W24" s="247"/>
      <c r="X24" s="247"/>
      <c r="Y24" s="247"/>
      <c r="Z24" s="247"/>
      <c r="AA24" s="247"/>
      <c r="AB24" s="64"/>
      <c r="AC24" s="64"/>
      <c r="AD24" s="60"/>
      <c r="AE24" s="60"/>
      <c r="AJ24" s="61">
        <v>80</v>
      </c>
      <c r="AK24" s="61" t="s">
        <v>334</v>
      </c>
    </row>
    <row r="25" spans="1:37">
      <c r="A25" s="60"/>
      <c r="B25" s="60"/>
      <c r="C25" s="60"/>
      <c r="D25" s="60"/>
      <c r="E25" s="60"/>
      <c r="F25" s="60"/>
      <c r="G25" s="60"/>
      <c r="H25" s="60"/>
      <c r="I25" s="60"/>
      <c r="J25" s="60"/>
      <c r="K25" s="60"/>
      <c r="L25" s="60"/>
      <c r="M25" s="60"/>
      <c r="N25" s="60"/>
      <c r="O25" s="60"/>
      <c r="P25" s="60"/>
      <c r="Q25" s="60"/>
      <c r="R25" s="60"/>
      <c r="S25" s="60"/>
      <c r="T25" s="60"/>
      <c r="U25" s="60"/>
      <c r="V25" s="60"/>
      <c r="W25" s="60"/>
      <c r="X25" s="60"/>
      <c r="Y25" s="60"/>
      <c r="Z25" s="60"/>
      <c r="AA25" s="60"/>
      <c r="AB25" s="60"/>
      <c r="AC25" s="60"/>
      <c r="AD25" s="60"/>
      <c r="AE25" s="60"/>
      <c r="AJ25" s="61">
        <v>85</v>
      </c>
      <c r="AK25" s="61" t="s">
        <v>335</v>
      </c>
    </row>
    <row r="26" spans="1:37">
      <c r="A26" s="251">
        <f>入力方法!S1</f>
        <v>45949</v>
      </c>
      <c r="B26" s="251"/>
      <c r="C26" s="251"/>
      <c r="D26" s="251"/>
      <c r="E26" s="251"/>
      <c r="F26" s="251"/>
      <c r="G26" s="251"/>
      <c r="H26" s="251"/>
      <c r="I26" s="251"/>
      <c r="J26" s="251"/>
      <c r="K26" s="251"/>
      <c r="L26" s="251"/>
      <c r="M26" s="251"/>
      <c r="N26" s="251"/>
      <c r="O26" s="251"/>
      <c r="P26" s="251"/>
      <c r="Q26" s="251"/>
      <c r="R26" s="251"/>
      <c r="S26" s="251"/>
      <c r="T26" s="251"/>
      <c r="U26" s="251"/>
      <c r="V26" s="251"/>
      <c r="W26" s="251"/>
      <c r="X26" s="251"/>
      <c r="Y26" s="251"/>
      <c r="Z26" s="251"/>
      <c r="AA26" s="251"/>
      <c r="AB26" s="251"/>
      <c r="AC26" s="251"/>
      <c r="AD26" s="251"/>
      <c r="AE26" s="251"/>
      <c r="AJ26" s="61">
        <v>90</v>
      </c>
      <c r="AK26" s="61" t="s">
        <v>336</v>
      </c>
    </row>
    <row r="27" spans="1:37">
      <c r="A27" s="251"/>
      <c r="B27" s="251"/>
      <c r="C27" s="251"/>
      <c r="D27" s="251"/>
      <c r="E27" s="251"/>
      <c r="F27" s="251"/>
      <c r="G27" s="251"/>
      <c r="H27" s="251"/>
      <c r="I27" s="251"/>
      <c r="J27" s="251"/>
      <c r="K27" s="251"/>
      <c r="L27" s="251"/>
      <c r="M27" s="251"/>
      <c r="N27" s="251"/>
      <c r="O27" s="251"/>
      <c r="P27" s="251"/>
      <c r="Q27" s="251"/>
      <c r="R27" s="251"/>
      <c r="S27" s="251"/>
      <c r="T27" s="251"/>
      <c r="U27" s="251"/>
      <c r="V27" s="251"/>
      <c r="W27" s="251"/>
      <c r="X27" s="251"/>
      <c r="Y27" s="251"/>
      <c r="Z27" s="251"/>
      <c r="AA27" s="251"/>
      <c r="AB27" s="251"/>
      <c r="AC27" s="251"/>
      <c r="AD27" s="251"/>
      <c r="AE27" s="251"/>
      <c r="AJ27" s="61">
        <v>95</v>
      </c>
      <c r="AK27" s="61" t="s">
        <v>337</v>
      </c>
    </row>
    <row r="28" spans="1:37">
      <c r="A28" s="252" t="str">
        <f>"競技会名　　"&amp;入力方法!B1</f>
        <v>競技会名　　14th NARA MASTERS SWIM MEET2025</v>
      </c>
      <c r="B28" s="252"/>
      <c r="C28" s="252"/>
      <c r="D28" s="252"/>
      <c r="E28" s="252"/>
      <c r="F28" s="252"/>
      <c r="G28" s="252"/>
      <c r="H28" s="252"/>
      <c r="I28" s="252"/>
      <c r="J28" s="252"/>
      <c r="K28" s="252"/>
      <c r="L28" s="252"/>
      <c r="M28" s="252"/>
      <c r="N28" s="252"/>
      <c r="O28" s="252"/>
      <c r="P28" s="252"/>
      <c r="Q28" s="252"/>
      <c r="R28" s="252"/>
      <c r="S28" s="252"/>
      <c r="T28" s="252"/>
      <c r="U28" s="252"/>
      <c r="V28" s="252"/>
      <c r="W28" s="252"/>
      <c r="X28" s="252"/>
      <c r="Y28" s="252"/>
      <c r="Z28" s="252"/>
      <c r="AA28" s="252"/>
      <c r="AB28" s="252"/>
      <c r="AC28" s="252"/>
      <c r="AD28" s="252"/>
      <c r="AE28" s="252"/>
      <c r="AJ28" s="61">
        <v>100</v>
      </c>
      <c r="AK28" s="61" t="s">
        <v>338</v>
      </c>
    </row>
    <row r="29" spans="1:37">
      <c r="A29" s="252"/>
      <c r="B29" s="252"/>
      <c r="C29" s="252"/>
      <c r="D29" s="252"/>
      <c r="E29" s="252"/>
      <c r="F29" s="252"/>
      <c r="G29" s="252"/>
      <c r="H29" s="252"/>
      <c r="I29" s="252"/>
      <c r="J29" s="252"/>
      <c r="K29" s="252"/>
      <c r="L29" s="252"/>
      <c r="M29" s="252"/>
      <c r="N29" s="252"/>
      <c r="O29" s="252"/>
      <c r="P29" s="252"/>
      <c r="Q29" s="252"/>
      <c r="R29" s="252"/>
      <c r="S29" s="252"/>
      <c r="T29" s="252"/>
      <c r="U29" s="252"/>
      <c r="V29" s="252"/>
      <c r="W29" s="252"/>
      <c r="X29" s="252"/>
      <c r="Y29" s="252"/>
      <c r="Z29" s="252"/>
      <c r="AA29" s="252"/>
      <c r="AB29" s="252"/>
      <c r="AC29" s="252"/>
      <c r="AD29" s="252"/>
      <c r="AE29" s="252"/>
    </row>
    <row r="30" spans="1:37">
      <c r="A30" s="250" t="s">
        <v>339</v>
      </c>
      <c r="B30" s="250"/>
      <c r="C30" s="250"/>
      <c r="D30" s="250"/>
      <c r="E30" s="250"/>
      <c r="F30" s="250"/>
      <c r="G30" s="250"/>
      <c r="H30" s="250"/>
      <c r="I30" s="250"/>
      <c r="J30" s="250"/>
      <c r="K30" s="250"/>
      <c r="L30" s="250"/>
      <c r="M30" s="250"/>
      <c r="N30" s="250"/>
      <c r="O30" s="250"/>
      <c r="P30" s="250"/>
      <c r="Q30" s="250"/>
      <c r="R30" s="250"/>
      <c r="S30" s="250"/>
      <c r="T30" s="250"/>
      <c r="U30" s="250"/>
      <c r="V30" s="250"/>
      <c r="W30" s="250"/>
      <c r="X30" s="250"/>
      <c r="Y30" s="250"/>
      <c r="Z30" s="250"/>
      <c r="AA30" s="250"/>
      <c r="AB30" s="250"/>
      <c r="AC30" s="250"/>
      <c r="AD30" s="250"/>
      <c r="AE30" s="250"/>
    </row>
    <row r="31" spans="1:37">
      <c r="A31" s="250"/>
      <c r="B31" s="250"/>
      <c r="C31" s="250"/>
      <c r="D31" s="250"/>
      <c r="E31" s="250"/>
      <c r="F31" s="250"/>
      <c r="G31" s="250"/>
      <c r="H31" s="250"/>
      <c r="I31" s="250"/>
      <c r="J31" s="250"/>
      <c r="K31" s="250"/>
      <c r="L31" s="250"/>
      <c r="M31" s="250"/>
      <c r="N31" s="250"/>
      <c r="O31" s="250"/>
      <c r="P31" s="250"/>
      <c r="Q31" s="250"/>
      <c r="R31" s="250"/>
      <c r="S31" s="250"/>
      <c r="T31" s="250"/>
      <c r="U31" s="250"/>
      <c r="V31" s="250"/>
      <c r="W31" s="250"/>
      <c r="X31" s="250"/>
      <c r="Y31" s="250"/>
      <c r="Z31" s="250"/>
      <c r="AA31" s="250"/>
      <c r="AB31" s="250"/>
      <c r="AC31" s="250"/>
      <c r="AD31" s="250"/>
      <c r="AE31" s="250"/>
    </row>
    <row r="32" spans="1:37">
      <c r="A32" s="60"/>
      <c r="B32" s="60"/>
      <c r="C32" s="60"/>
      <c r="D32" s="60"/>
      <c r="E32" s="60"/>
      <c r="F32" s="60"/>
      <c r="G32" s="60"/>
      <c r="H32" s="60"/>
      <c r="I32" s="60"/>
      <c r="J32" s="60"/>
      <c r="K32" s="60"/>
      <c r="L32" s="60"/>
      <c r="M32" s="60"/>
      <c r="N32" s="60"/>
      <c r="O32" s="60"/>
      <c r="P32" s="60"/>
      <c r="Q32" s="60"/>
      <c r="R32" s="60"/>
      <c r="S32" s="60"/>
      <c r="T32" s="60"/>
      <c r="U32" s="60"/>
      <c r="V32" s="60"/>
      <c r="W32" s="60"/>
      <c r="X32" s="60"/>
      <c r="Y32" s="60"/>
      <c r="Z32" s="60"/>
      <c r="AA32" s="60"/>
      <c r="AB32" s="60"/>
      <c r="AC32" s="60"/>
      <c r="AD32" s="60"/>
      <c r="AE32" s="60"/>
    </row>
    <row r="33" spans="1:31">
      <c r="A33" s="60"/>
      <c r="B33" s="60"/>
      <c r="C33" s="60"/>
      <c r="D33" s="60"/>
      <c r="E33" s="60"/>
      <c r="F33" s="60"/>
      <c r="G33" s="60"/>
      <c r="H33" s="60"/>
      <c r="I33" s="60"/>
      <c r="J33" s="60"/>
      <c r="K33" s="60"/>
      <c r="L33" s="60"/>
      <c r="M33" s="60"/>
      <c r="N33" s="60"/>
      <c r="O33" s="60"/>
      <c r="P33" s="60"/>
      <c r="Q33" s="60"/>
      <c r="R33" s="60"/>
      <c r="S33" s="60"/>
      <c r="T33" s="60"/>
      <c r="U33" s="60"/>
      <c r="V33" s="60"/>
      <c r="W33" s="60"/>
      <c r="X33" s="60"/>
      <c r="Y33" s="60"/>
      <c r="Z33" s="60"/>
      <c r="AA33" s="60"/>
      <c r="AB33" s="60"/>
      <c r="AC33" s="60"/>
      <c r="AD33" s="60"/>
      <c r="AE33" s="60"/>
    </row>
    <row r="34" spans="1:31">
      <c r="A34" s="60"/>
      <c r="B34" s="60"/>
      <c r="C34" s="60"/>
      <c r="D34" s="60"/>
      <c r="E34" s="60"/>
      <c r="F34" s="60"/>
      <c r="G34" s="60"/>
      <c r="H34" s="60"/>
      <c r="I34" s="60"/>
      <c r="J34" s="60"/>
      <c r="K34" s="60"/>
      <c r="L34" s="60"/>
      <c r="M34" s="60"/>
      <c r="N34" s="60"/>
      <c r="O34" s="60"/>
      <c r="P34" s="60"/>
      <c r="Q34" s="60"/>
      <c r="R34" s="60"/>
      <c r="S34" s="60"/>
      <c r="T34" s="60"/>
      <c r="U34" s="60"/>
      <c r="V34" s="60"/>
      <c r="W34" s="60"/>
      <c r="X34" s="60"/>
      <c r="Y34" s="60"/>
      <c r="Z34" s="60"/>
      <c r="AA34" s="60"/>
      <c r="AB34" s="60"/>
      <c r="AC34" s="60"/>
      <c r="AD34" s="60"/>
      <c r="AE34" s="60"/>
    </row>
    <row r="35" spans="1:31">
      <c r="A35" s="60"/>
      <c r="B35" s="60"/>
      <c r="C35" s="60"/>
      <c r="D35" s="60"/>
      <c r="E35" s="60"/>
      <c r="F35" s="60"/>
      <c r="G35" s="60"/>
      <c r="H35" s="60"/>
      <c r="I35" s="60"/>
      <c r="J35" s="60"/>
      <c r="K35" s="60"/>
      <c r="L35" s="60"/>
      <c r="M35" s="60"/>
      <c r="N35" s="60"/>
      <c r="O35" s="60"/>
      <c r="P35" s="60"/>
      <c r="Q35" s="60"/>
      <c r="R35" s="60"/>
      <c r="S35" s="60"/>
      <c r="T35" s="60"/>
      <c r="U35" s="60"/>
      <c r="V35" s="60"/>
      <c r="W35" s="60"/>
      <c r="X35" s="60"/>
      <c r="Y35" s="60"/>
      <c r="Z35" s="60"/>
      <c r="AA35" s="60"/>
      <c r="AB35" s="60"/>
      <c r="AC35" s="60"/>
      <c r="AD35" s="60"/>
      <c r="AE35" s="60"/>
    </row>
    <row r="36" spans="1:31">
      <c r="A36" s="60"/>
      <c r="B36" s="60"/>
      <c r="C36" s="60"/>
      <c r="D36" s="60"/>
      <c r="E36" s="60"/>
      <c r="F36" s="60"/>
      <c r="G36" s="60"/>
      <c r="H36" s="60"/>
      <c r="I36" s="60"/>
      <c r="J36" s="60"/>
      <c r="K36" s="60"/>
      <c r="L36" s="60"/>
      <c r="M36" s="60"/>
      <c r="N36" s="60"/>
      <c r="O36" s="60"/>
      <c r="P36" s="60"/>
      <c r="Q36" s="60"/>
      <c r="R36" s="60"/>
      <c r="S36" s="60"/>
      <c r="T36" s="60"/>
      <c r="U36" s="60"/>
      <c r="V36" s="60"/>
      <c r="W36" s="60"/>
      <c r="X36" s="60"/>
      <c r="Y36" s="60"/>
      <c r="Z36" s="60"/>
      <c r="AA36" s="60"/>
      <c r="AB36" s="60"/>
      <c r="AC36" s="60"/>
      <c r="AD36" s="60"/>
      <c r="AE36" s="60"/>
    </row>
    <row r="37" spans="1:31">
      <c r="A37" s="60"/>
      <c r="B37" s="60"/>
      <c r="C37" s="60"/>
      <c r="D37" s="60"/>
      <c r="E37" s="60"/>
      <c r="F37" s="60"/>
      <c r="G37" s="60"/>
      <c r="H37" s="60"/>
      <c r="I37" s="60"/>
      <c r="J37" s="60"/>
      <c r="K37" s="60"/>
      <c r="L37" s="60"/>
      <c r="M37" s="60"/>
      <c r="N37" s="60"/>
      <c r="O37" s="60"/>
      <c r="P37" s="60"/>
      <c r="Q37" s="60"/>
      <c r="R37" s="60"/>
      <c r="S37" s="60"/>
      <c r="T37" s="60"/>
      <c r="U37" s="60"/>
      <c r="V37" s="60"/>
      <c r="W37" s="60"/>
      <c r="X37" s="60"/>
      <c r="Y37" s="60"/>
      <c r="Z37" s="60"/>
      <c r="AA37" s="60"/>
      <c r="AB37" s="60"/>
      <c r="AC37" s="60"/>
      <c r="AD37" s="60"/>
      <c r="AE37" s="60"/>
    </row>
    <row r="38" spans="1:31">
      <c r="A38" s="60"/>
      <c r="B38" s="60"/>
      <c r="C38" s="60"/>
      <c r="D38" s="60"/>
      <c r="E38" s="60"/>
      <c r="F38" s="60"/>
      <c r="G38" s="60"/>
      <c r="H38" s="60"/>
      <c r="I38" s="60"/>
      <c r="J38" s="60"/>
      <c r="K38" s="60"/>
      <c r="L38" s="60"/>
      <c r="M38" s="60"/>
      <c r="N38" s="60"/>
      <c r="O38" s="60"/>
      <c r="P38" s="60"/>
      <c r="Q38" s="60"/>
      <c r="R38" s="60"/>
      <c r="S38" s="60"/>
      <c r="T38" s="60"/>
      <c r="U38" s="60"/>
      <c r="V38" s="60"/>
      <c r="W38" s="60"/>
      <c r="X38" s="60"/>
      <c r="Y38" s="60"/>
      <c r="Z38" s="60"/>
      <c r="AA38" s="60"/>
      <c r="AB38" s="60"/>
      <c r="AC38" s="60"/>
      <c r="AD38" s="60"/>
      <c r="AE38" s="60"/>
    </row>
    <row r="39" spans="1:31">
      <c r="A39" s="60"/>
      <c r="B39" s="60"/>
      <c r="C39" s="60"/>
      <c r="D39" s="60"/>
      <c r="E39" s="60"/>
      <c r="F39" s="60"/>
      <c r="G39" s="60"/>
      <c r="H39" s="60"/>
      <c r="I39" s="60"/>
      <c r="J39" s="60"/>
      <c r="K39" s="60"/>
      <c r="L39" s="60"/>
      <c r="M39" s="60"/>
      <c r="N39" s="60"/>
      <c r="O39" s="60"/>
      <c r="P39" s="60"/>
      <c r="Q39" s="60"/>
      <c r="R39" s="60"/>
      <c r="S39" s="60"/>
      <c r="T39" s="60"/>
      <c r="U39" s="60"/>
      <c r="V39" s="60"/>
      <c r="W39" s="60"/>
      <c r="X39" s="60"/>
      <c r="Y39" s="60"/>
      <c r="Z39" s="60"/>
      <c r="AA39" s="60"/>
      <c r="AB39" s="60"/>
      <c r="AC39" s="60"/>
      <c r="AD39" s="60"/>
      <c r="AE39" s="60"/>
    </row>
    <row r="40" spans="1:31">
      <c r="A40" s="60"/>
      <c r="B40" s="60"/>
      <c r="C40" s="60"/>
      <c r="D40" s="60"/>
      <c r="E40" s="60"/>
      <c r="F40" s="60"/>
      <c r="G40" s="60"/>
      <c r="H40" s="60"/>
      <c r="I40" s="60"/>
      <c r="J40" s="60"/>
      <c r="K40" s="60"/>
      <c r="L40" s="60"/>
      <c r="M40" s="60"/>
      <c r="N40" s="60"/>
      <c r="O40" s="60"/>
      <c r="P40" s="60"/>
      <c r="Q40" s="60"/>
      <c r="R40" s="60"/>
      <c r="S40" s="60"/>
      <c r="T40" s="60"/>
      <c r="U40" s="60"/>
      <c r="V40" s="60"/>
      <c r="W40" s="60"/>
      <c r="X40" s="60"/>
      <c r="Y40" s="60"/>
      <c r="Z40" s="60"/>
      <c r="AA40" s="60"/>
      <c r="AB40" s="60"/>
      <c r="AC40" s="60"/>
      <c r="AD40" s="60"/>
      <c r="AE40" s="60"/>
    </row>
    <row r="41" spans="1:31">
      <c r="A41" s="60"/>
      <c r="B41" s="60"/>
      <c r="C41" s="60"/>
      <c r="D41" s="60"/>
      <c r="E41" s="60"/>
      <c r="F41" s="60"/>
      <c r="G41" s="60"/>
      <c r="H41" s="60"/>
      <c r="I41" s="60"/>
      <c r="J41" s="60"/>
      <c r="K41" s="60"/>
      <c r="L41" s="60"/>
      <c r="M41" s="60"/>
      <c r="N41" s="60"/>
      <c r="O41" s="60"/>
      <c r="P41" s="60"/>
      <c r="Q41" s="60"/>
      <c r="R41" s="60"/>
      <c r="S41" s="60"/>
      <c r="T41" s="60"/>
      <c r="U41" s="60"/>
      <c r="V41" s="60"/>
      <c r="W41" s="60"/>
      <c r="X41" s="60"/>
      <c r="Y41" s="60"/>
      <c r="Z41" s="60"/>
      <c r="AA41" s="60"/>
      <c r="AB41" s="60"/>
      <c r="AC41" s="60"/>
      <c r="AD41" s="60"/>
      <c r="AE41" s="60"/>
    </row>
    <row r="42" spans="1:31">
      <c r="A42" s="60"/>
      <c r="B42" s="60"/>
      <c r="C42" s="60"/>
      <c r="D42" s="60"/>
      <c r="E42" s="60"/>
      <c r="F42" s="60"/>
      <c r="G42" s="60"/>
      <c r="H42" s="60"/>
      <c r="I42" s="60"/>
      <c r="J42" s="60"/>
      <c r="K42" s="60"/>
      <c r="L42" s="60"/>
      <c r="M42" s="60"/>
      <c r="N42" s="60"/>
      <c r="O42" s="60"/>
      <c r="P42" s="60"/>
      <c r="Q42" s="60"/>
      <c r="R42" s="60"/>
      <c r="S42" s="60"/>
      <c r="T42" s="60"/>
      <c r="U42" s="60"/>
      <c r="V42" s="60"/>
      <c r="W42" s="60"/>
      <c r="X42" s="60"/>
      <c r="Y42" s="60"/>
      <c r="Z42" s="60"/>
      <c r="AA42" s="60"/>
      <c r="AB42" s="60"/>
      <c r="AC42" s="60"/>
      <c r="AD42" s="60"/>
      <c r="AE42" s="60"/>
    </row>
    <row r="43" spans="1:31">
      <c r="A43" s="60"/>
      <c r="B43" s="60"/>
      <c r="C43" s="60"/>
      <c r="D43" s="60"/>
      <c r="E43" s="60"/>
      <c r="F43" s="60"/>
      <c r="G43" s="60"/>
      <c r="H43" s="60"/>
      <c r="I43" s="60"/>
      <c r="J43" s="60"/>
      <c r="K43" s="60"/>
      <c r="L43" s="60"/>
      <c r="M43" s="60"/>
      <c r="N43" s="60"/>
      <c r="O43" s="60"/>
      <c r="P43" s="60"/>
      <c r="Q43" s="60"/>
      <c r="R43" s="60"/>
      <c r="S43" s="60"/>
      <c r="T43" s="60"/>
      <c r="U43" s="60"/>
      <c r="V43" s="60"/>
      <c r="W43" s="60"/>
      <c r="X43" s="60"/>
      <c r="Y43" s="60"/>
      <c r="Z43" s="60"/>
      <c r="AA43" s="60"/>
      <c r="AB43" s="60"/>
      <c r="AC43" s="60"/>
      <c r="AD43" s="60"/>
      <c r="AE43" s="60"/>
    </row>
    <row r="44" spans="1:31">
      <c r="A44" s="60"/>
      <c r="B44" s="60"/>
      <c r="C44" s="60"/>
      <c r="D44" s="60"/>
      <c r="E44" s="60"/>
      <c r="F44" s="60"/>
      <c r="G44" s="60"/>
      <c r="H44" s="60"/>
      <c r="I44" s="60"/>
      <c r="J44" s="60"/>
      <c r="K44" s="60"/>
      <c r="L44" s="60"/>
      <c r="M44" s="60"/>
      <c r="N44" s="60"/>
      <c r="O44" s="60"/>
      <c r="P44" s="60"/>
      <c r="Q44" s="60"/>
      <c r="R44" s="60"/>
      <c r="S44" s="60"/>
      <c r="T44" s="60"/>
      <c r="U44" s="60"/>
      <c r="V44" s="60"/>
      <c r="W44" s="60"/>
      <c r="X44" s="60"/>
      <c r="Y44" s="60"/>
      <c r="Z44" s="60"/>
      <c r="AA44" s="60"/>
      <c r="AB44" s="60"/>
      <c r="AC44" s="60"/>
      <c r="AD44" s="60"/>
      <c r="AE44" s="60"/>
    </row>
    <row r="45" spans="1:31">
      <c r="A45" s="60"/>
      <c r="B45" s="60"/>
      <c r="C45" s="60"/>
      <c r="D45" s="60"/>
      <c r="E45" s="60"/>
      <c r="F45" s="60"/>
      <c r="G45" s="60"/>
      <c r="H45" s="60"/>
      <c r="I45" s="60"/>
      <c r="J45" s="60"/>
      <c r="K45" s="60"/>
      <c r="L45" s="60"/>
      <c r="M45" s="60"/>
      <c r="N45" s="60"/>
      <c r="O45" s="60"/>
      <c r="P45" s="60"/>
      <c r="Q45" s="60"/>
      <c r="R45" s="60"/>
      <c r="S45" s="60"/>
      <c r="T45" s="60"/>
      <c r="U45" s="60"/>
      <c r="V45" s="60"/>
      <c r="W45" s="60"/>
      <c r="X45" s="60"/>
      <c r="Y45" s="60"/>
      <c r="Z45" s="60"/>
      <c r="AA45" s="60"/>
      <c r="AB45" s="60"/>
      <c r="AC45" s="60"/>
      <c r="AD45" s="60"/>
      <c r="AE45" s="60"/>
    </row>
    <row r="46" spans="1:31">
      <c r="A46" s="60"/>
      <c r="B46" s="60"/>
      <c r="C46" s="60"/>
      <c r="D46" s="60"/>
      <c r="E46" s="60"/>
      <c r="F46" s="60"/>
      <c r="G46" s="60"/>
      <c r="H46" s="60"/>
      <c r="I46" s="60"/>
      <c r="J46" s="60"/>
      <c r="K46" s="60"/>
      <c r="L46" s="60"/>
      <c r="M46" s="60"/>
      <c r="N46" s="60"/>
      <c r="O46" s="60"/>
      <c r="P46" s="60"/>
      <c r="Q46" s="60"/>
      <c r="R46" s="60"/>
      <c r="S46" s="60"/>
      <c r="T46" s="60"/>
      <c r="U46" s="60"/>
      <c r="V46" s="60"/>
      <c r="W46" s="60"/>
      <c r="X46" s="60"/>
      <c r="Y46" s="60"/>
      <c r="Z46" s="60"/>
      <c r="AA46" s="60"/>
      <c r="AB46" s="60"/>
      <c r="AC46" s="60"/>
      <c r="AD46" s="60"/>
      <c r="AE46" s="60"/>
    </row>
  </sheetData>
  <mergeCells count="29">
    <mergeCell ref="A30:AE31"/>
    <mergeCell ref="E23:G24"/>
    <mergeCell ref="I23:L24"/>
    <mergeCell ref="N23:T24"/>
    <mergeCell ref="V23:AA24"/>
    <mergeCell ref="A26:AE27"/>
    <mergeCell ref="A28:AE29"/>
    <mergeCell ref="E19:G20"/>
    <mergeCell ref="I19:L20"/>
    <mergeCell ref="N19:T20"/>
    <mergeCell ref="V19:AA20"/>
    <mergeCell ref="E21:G22"/>
    <mergeCell ref="I21:L22"/>
    <mergeCell ref="N21:T22"/>
    <mergeCell ref="V21:AA22"/>
    <mergeCell ref="E14:H15"/>
    <mergeCell ref="I14:AA15"/>
    <mergeCell ref="E17:G18"/>
    <mergeCell ref="I17:L18"/>
    <mergeCell ref="N17:T18"/>
    <mergeCell ref="V17:AA18"/>
    <mergeCell ref="T11:V12"/>
    <mergeCell ref="X11:AA12"/>
    <mergeCell ref="AJ11:AK11"/>
    <mergeCell ref="E12:H13"/>
    <mergeCell ref="I12:P13"/>
    <mergeCell ref="Q12:R13"/>
    <mergeCell ref="T13:V13"/>
    <mergeCell ref="X13:AA13"/>
  </mergeCells>
  <phoneticPr fontId="2"/>
  <dataValidations count="2">
    <dataValidation type="list" allowBlank="1" showInputMessage="1" showErrorMessage="1" sqref="N17:T24" xr:uid="{00000000-0002-0000-0700-000000000000}">
      <formula1>"自由形,背泳ぎ,平泳ぎ,バタフライ,個人メドレー,フリーリレー,メドレーリレー"</formula1>
    </dataValidation>
    <dataValidation type="list" allowBlank="1" showInputMessage="1" showErrorMessage="1" sqref="I17" xr:uid="{00000000-0002-0000-0700-000001000000}">
      <formula1>"２５ｍ,５０ｍ,１００ｍ,２００ｍ,４×２５ｍ"</formula1>
    </dataValidation>
  </dataValidations>
  <printOptions horizontalCentered="1" verticalCentered="1"/>
  <pageMargins left="0.19685039370078741" right="0.19685039370078741" top="0.19685039370078741" bottom="0.19685039370078741" header="0.31496062992125984" footer="0.31496062992125984"/>
  <pageSetup paperSize="11"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D2:X44"/>
  <sheetViews>
    <sheetView workbookViewId="0">
      <selection activeCell="R5" sqref="R5"/>
    </sheetView>
  </sheetViews>
  <sheetFormatPr defaultRowHeight="13.5"/>
  <cols>
    <col min="4" max="4" width="2.5" bestFit="1" customWidth="1"/>
    <col min="5" max="5" width="11.5" bestFit="1" customWidth="1"/>
    <col min="8" max="8" width="3.5" bestFit="1" customWidth="1"/>
    <col min="9" max="9" width="5.25" bestFit="1" customWidth="1"/>
    <col min="10" max="10" width="12.625" bestFit="1" customWidth="1"/>
    <col min="11" max="11" width="5.875" bestFit="1" customWidth="1"/>
    <col min="12" max="12" width="17.5" bestFit="1" customWidth="1"/>
    <col min="13" max="13" width="19.5" bestFit="1" customWidth="1"/>
    <col min="14" max="14" width="6.5" bestFit="1" customWidth="1"/>
    <col min="18" max="19" width="4.5" bestFit="1" customWidth="1"/>
    <col min="20" max="20" width="3.5" bestFit="1" customWidth="1"/>
    <col min="23" max="23" width="5.25" bestFit="1" customWidth="1"/>
    <col min="24" max="24" width="2.5" bestFit="1" customWidth="1"/>
  </cols>
  <sheetData>
    <row r="2" spans="4:24">
      <c r="H2" s="253" t="s">
        <v>3</v>
      </c>
      <c r="I2" s="253"/>
      <c r="J2" s="253"/>
      <c r="K2" s="253"/>
      <c r="M2" t="s">
        <v>279</v>
      </c>
    </row>
    <row r="3" spans="4:24">
      <c r="H3">
        <v>1</v>
      </c>
      <c r="I3" t="s">
        <v>252</v>
      </c>
      <c r="J3" t="s">
        <v>242</v>
      </c>
      <c r="K3" t="s">
        <v>253</v>
      </c>
      <c r="M3" t="s">
        <v>300</v>
      </c>
      <c r="N3">
        <v>10025</v>
      </c>
      <c r="Q3">
        <v>0</v>
      </c>
      <c r="R3">
        <v>0</v>
      </c>
    </row>
    <row r="4" spans="4:24">
      <c r="H4">
        <v>2</v>
      </c>
      <c r="I4" t="s">
        <v>254</v>
      </c>
      <c r="J4" t="s">
        <v>242</v>
      </c>
      <c r="K4" t="s">
        <v>253</v>
      </c>
      <c r="M4" t="s">
        <v>261</v>
      </c>
      <c r="N4">
        <v>10050</v>
      </c>
      <c r="Q4">
        <v>1</v>
      </c>
      <c r="R4">
        <v>18</v>
      </c>
      <c r="S4">
        <v>24</v>
      </c>
      <c r="T4">
        <v>1</v>
      </c>
      <c r="W4" t="s">
        <v>289</v>
      </c>
      <c r="X4">
        <v>1</v>
      </c>
    </row>
    <row r="5" spans="4:24">
      <c r="D5">
        <v>1</v>
      </c>
      <c r="E5" t="s">
        <v>243</v>
      </c>
      <c r="H5">
        <v>3</v>
      </c>
      <c r="I5" t="s">
        <v>252</v>
      </c>
      <c r="J5" t="s">
        <v>244</v>
      </c>
      <c r="K5" t="s">
        <v>253</v>
      </c>
      <c r="M5" t="s">
        <v>262</v>
      </c>
      <c r="N5">
        <v>10100</v>
      </c>
      <c r="Q5">
        <v>2</v>
      </c>
      <c r="R5">
        <v>25</v>
      </c>
      <c r="S5">
        <v>29</v>
      </c>
      <c r="T5">
        <v>2</v>
      </c>
      <c r="W5" t="s">
        <v>290</v>
      </c>
      <c r="X5">
        <v>2</v>
      </c>
    </row>
    <row r="6" spans="4:24">
      <c r="D6">
        <v>2</v>
      </c>
      <c r="E6" t="s">
        <v>245</v>
      </c>
      <c r="H6">
        <v>4</v>
      </c>
      <c r="I6" t="s">
        <v>254</v>
      </c>
      <c r="J6" t="s">
        <v>244</v>
      </c>
      <c r="K6" t="s">
        <v>253</v>
      </c>
      <c r="M6" t="s">
        <v>263</v>
      </c>
      <c r="N6">
        <v>10200</v>
      </c>
      <c r="Q6">
        <v>3</v>
      </c>
      <c r="R6">
        <v>30</v>
      </c>
      <c r="S6">
        <v>34</v>
      </c>
      <c r="T6">
        <v>3</v>
      </c>
      <c r="W6" t="s">
        <v>22</v>
      </c>
      <c r="X6">
        <v>3</v>
      </c>
    </row>
    <row r="7" spans="4:24">
      <c r="D7">
        <v>3</v>
      </c>
      <c r="E7" t="s">
        <v>247</v>
      </c>
      <c r="H7">
        <v>5</v>
      </c>
      <c r="I7" t="s">
        <v>252</v>
      </c>
      <c r="J7" t="s">
        <v>246</v>
      </c>
      <c r="K7" t="s">
        <v>253</v>
      </c>
      <c r="M7" t="s">
        <v>264</v>
      </c>
      <c r="N7">
        <v>10400</v>
      </c>
      <c r="Q7">
        <v>4</v>
      </c>
      <c r="R7">
        <v>35</v>
      </c>
      <c r="S7">
        <v>39</v>
      </c>
      <c r="T7">
        <v>4</v>
      </c>
    </row>
    <row r="8" spans="4:24">
      <c r="D8">
        <v>4</v>
      </c>
      <c r="E8" t="s">
        <v>249</v>
      </c>
      <c r="H8">
        <v>6</v>
      </c>
      <c r="I8" t="s">
        <v>254</v>
      </c>
      <c r="J8" t="s">
        <v>246</v>
      </c>
      <c r="K8" t="s">
        <v>253</v>
      </c>
      <c r="M8" t="s">
        <v>265</v>
      </c>
      <c r="N8">
        <v>10800</v>
      </c>
      <c r="Q8">
        <v>5</v>
      </c>
      <c r="R8">
        <v>40</v>
      </c>
      <c r="S8">
        <v>44</v>
      </c>
      <c r="T8">
        <v>5</v>
      </c>
    </row>
    <row r="9" spans="4:24">
      <c r="D9">
        <v>5</v>
      </c>
      <c r="E9" t="s">
        <v>251</v>
      </c>
      <c r="H9">
        <v>7</v>
      </c>
      <c r="I9" t="s">
        <v>252</v>
      </c>
      <c r="J9" t="s">
        <v>248</v>
      </c>
      <c r="K9" t="s">
        <v>253</v>
      </c>
      <c r="M9" t="s">
        <v>266</v>
      </c>
      <c r="N9">
        <v>11500</v>
      </c>
      <c r="Q9">
        <v>6</v>
      </c>
      <c r="R9">
        <v>45</v>
      </c>
      <c r="S9">
        <v>49</v>
      </c>
      <c r="T9">
        <v>6</v>
      </c>
    </row>
    <row r="10" spans="4:24">
      <c r="D10">
        <v>6</v>
      </c>
      <c r="E10" t="s">
        <v>280</v>
      </c>
      <c r="H10">
        <v>8</v>
      </c>
      <c r="I10" t="s">
        <v>254</v>
      </c>
      <c r="J10" t="s">
        <v>248</v>
      </c>
      <c r="K10" t="s">
        <v>253</v>
      </c>
      <c r="M10" t="s">
        <v>301</v>
      </c>
      <c r="N10">
        <v>20025</v>
      </c>
      <c r="Q10">
        <v>7</v>
      </c>
      <c r="R10">
        <v>50</v>
      </c>
      <c r="S10">
        <v>54</v>
      </c>
      <c r="T10">
        <v>7</v>
      </c>
    </row>
    <row r="11" spans="4:24">
      <c r="D11">
        <v>7</v>
      </c>
      <c r="E11" t="s">
        <v>281</v>
      </c>
      <c r="H11">
        <v>9</v>
      </c>
      <c r="I11" t="s">
        <v>252</v>
      </c>
      <c r="J11" t="s">
        <v>250</v>
      </c>
      <c r="K11" t="s">
        <v>253</v>
      </c>
      <c r="M11" t="s">
        <v>267</v>
      </c>
      <c r="N11">
        <v>20050</v>
      </c>
      <c r="Q11">
        <v>8</v>
      </c>
      <c r="R11">
        <v>55</v>
      </c>
      <c r="S11">
        <v>59</v>
      </c>
      <c r="T11">
        <v>8</v>
      </c>
    </row>
    <row r="12" spans="4:24">
      <c r="H12">
        <v>10</v>
      </c>
      <c r="I12" t="s">
        <v>254</v>
      </c>
      <c r="J12" t="s">
        <v>250</v>
      </c>
      <c r="K12" t="s">
        <v>253</v>
      </c>
      <c r="M12" t="s">
        <v>268</v>
      </c>
      <c r="N12">
        <v>20100</v>
      </c>
      <c r="Q12">
        <v>9</v>
      </c>
      <c r="R12">
        <v>60</v>
      </c>
      <c r="S12">
        <v>64</v>
      </c>
      <c r="T12">
        <v>9</v>
      </c>
    </row>
    <row r="13" spans="4:24">
      <c r="H13">
        <v>11</v>
      </c>
      <c r="I13" t="s">
        <v>252</v>
      </c>
      <c r="J13" t="s">
        <v>242</v>
      </c>
      <c r="K13" t="s">
        <v>255</v>
      </c>
      <c r="M13" t="s">
        <v>269</v>
      </c>
      <c r="N13">
        <v>20200</v>
      </c>
      <c r="Q13">
        <v>10</v>
      </c>
      <c r="R13">
        <v>65</v>
      </c>
      <c r="S13">
        <v>69</v>
      </c>
      <c r="T13">
        <v>10</v>
      </c>
    </row>
    <row r="14" spans="4:24">
      <c r="H14">
        <v>12</v>
      </c>
      <c r="I14" t="s">
        <v>254</v>
      </c>
      <c r="J14" t="s">
        <v>242</v>
      </c>
      <c r="K14" t="s">
        <v>255</v>
      </c>
      <c r="M14" t="s">
        <v>302</v>
      </c>
      <c r="N14">
        <v>30025</v>
      </c>
      <c r="Q14">
        <v>11</v>
      </c>
      <c r="R14">
        <v>70</v>
      </c>
      <c r="S14">
        <v>74</v>
      </c>
      <c r="T14">
        <v>11</v>
      </c>
    </row>
    <row r="15" spans="4:24">
      <c r="H15">
        <v>13</v>
      </c>
      <c r="I15" t="s">
        <v>252</v>
      </c>
      <c r="J15" t="s">
        <v>246</v>
      </c>
      <c r="K15" t="s">
        <v>255</v>
      </c>
      <c r="M15" t="s">
        <v>270</v>
      </c>
      <c r="N15">
        <v>30050</v>
      </c>
      <c r="Q15">
        <v>12</v>
      </c>
      <c r="R15">
        <v>75</v>
      </c>
      <c r="S15">
        <v>79</v>
      </c>
      <c r="T15">
        <v>12</v>
      </c>
    </row>
    <row r="16" spans="4:24">
      <c r="H16">
        <v>14</v>
      </c>
      <c r="I16" t="s">
        <v>254</v>
      </c>
      <c r="J16" t="s">
        <v>246</v>
      </c>
      <c r="K16" t="s">
        <v>255</v>
      </c>
      <c r="M16" t="s">
        <v>271</v>
      </c>
      <c r="N16">
        <v>30100</v>
      </c>
      <c r="Q16">
        <v>13</v>
      </c>
      <c r="R16">
        <v>80</v>
      </c>
      <c r="S16">
        <v>84</v>
      </c>
      <c r="T16">
        <v>13</v>
      </c>
    </row>
    <row r="17" spans="8:20">
      <c r="H17">
        <v>15</v>
      </c>
      <c r="I17" t="s">
        <v>252</v>
      </c>
      <c r="J17" t="s">
        <v>244</v>
      </c>
      <c r="K17" t="s">
        <v>256</v>
      </c>
      <c r="M17" t="s">
        <v>272</v>
      </c>
      <c r="N17">
        <v>30200</v>
      </c>
      <c r="Q17">
        <v>14</v>
      </c>
      <c r="R17">
        <v>85</v>
      </c>
      <c r="S17">
        <v>89</v>
      </c>
      <c r="T17">
        <v>14</v>
      </c>
    </row>
    <row r="18" spans="8:20">
      <c r="H18">
        <v>16</v>
      </c>
      <c r="I18" t="s">
        <v>254</v>
      </c>
      <c r="J18" t="s">
        <v>244</v>
      </c>
      <c r="K18" t="s">
        <v>256</v>
      </c>
      <c r="M18" t="s">
        <v>303</v>
      </c>
      <c r="N18">
        <v>40025</v>
      </c>
      <c r="Q18">
        <v>15</v>
      </c>
      <c r="R18">
        <v>90</v>
      </c>
      <c r="S18">
        <v>94</v>
      </c>
      <c r="T18">
        <v>15</v>
      </c>
    </row>
    <row r="19" spans="8:20">
      <c r="H19">
        <v>17</v>
      </c>
      <c r="I19" t="s">
        <v>252</v>
      </c>
      <c r="J19" t="s">
        <v>248</v>
      </c>
      <c r="K19" t="s">
        <v>256</v>
      </c>
      <c r="M19" t="s">
        <v>273</v>
      </c>
      <c r="N19">
        <v>40050</v>
      </c>
      <c r="Q19">
        <v>16</v>
      </c>
      <c r="R19">
        <v>95</v>
      </c>
      <c r="S19">
        <v>99</v>
      </c>
      <c r="T19">
        <v>16</v>
      </c>
    </row>
    <row r="20" spans="8:20">
      <c r="H20">
        <v>18</v>
      </c>
      <c r="I20" t="s">
        <v>254</v>
      </c>
      <c r="J20" t="s">
        <v>248</v>
      </c>
      <c r="K20" t="s">
        <v>256</v>
      </c>
      <c r="M20" t="s">
        <v>274</v>
      </c>
      <c r="N20">
        <v>40100</v>
      </c>
      <c r="Q20">
        <v>17</v>
      </c>
      <c r="R20">
        <v>100</v>
      </c>
      <c r="S20">
        <v>104</v>
      </c>
      <c r="T20">
        <v>17</v>
      </c>
    </row>
    <row r="21" spans="8:20">
      <c r="H21">
        <v>19</v>
      </c>
      <c r="I21" t="s">
        <v>252</v>
      </c>
      <c r="J21" t="s">
        <v>250</v>
      </c>
      <c r="K21" t="s">
        <v>256</v>
      </c>
      <c r="M21" t="s">
        <v>275</v>
      </c>
      <c r="N21">
        <v>40200</v>
      </c>
    </row>
    <row r="22" spans="8:20">
      <c r="H22">
        <v>20</v>
      </c>
      <c r="I22" t="s">
        <v>254</v>
      </c>
      <c r="J22" t="s">
        <v>250</v>
      </c>
      <c r="K22" t="s">
        <v>256</v>
      </c>
      <c r="M22" t="s">
        <v>276</v>
      </c>
      <c r="N22">
        <v>50100</v>
      </c>
    </row>
    <row r="23" spans="8:20">
      <c r="H23">
        <v>21</v>
      </c>
      <c r="I23" t="s">
        <v>252</v>
      </c>
      <c r="J23" t="s">
        <v>257</v>
      </c>
      <c r="K23" t="s">
        <v>256</v>
      </c>
      <c r="M23" t="s">
        <v>277</v>
      </c>
      <c r="N23">
        <v>50200</v>
      </c>
    </row>
    <row r="24" spans="8:20">
      <c r="H24">
        <v>22</v>
      </c>
      <c r="I24" t="s">
        <v>254</v>
      </c>
      <c r="J24" t="s">
        <v>257</v>
      </c>
      <c r="K24" t="s">
        <v>256</v>
      </c>
      <c r="M24" t="s">
        <v>278</v>
      </c>
      <c r="N24">
        <v>50400</v>
      </c>
      <c r="Q24">
        <v>21</v>
      </c>
      <c r="R24">
        <v>119</v>
      </c>
      <c r="T24">
        <v>21</v>
      </c>
    </row>
    <row r="25" spans="8:20">
      <c r="H25">
        <v>23</v>
      </c>
      <c r="I25" t="s">
        <v>258</v>
      </c>
      <c r="J25" t="s">
        <v>259</v>
      </c>
      <c r="K25" t="s">
        <v>256</v>
      </c>
      <c r="M25" t="s">
        <v>295</v>
      </c>
      <c r="N25">
        <v>60100</v>
      </c>
      <c r="Q25">
        <v>22</v>
      </c>
      <c r="R25">
        <v>120</v>
      </c>
      <c r="S25">
        <v>159</v>
      </c>
      <c r="T25">
        <v>22</v>
      </c>
    </row>
    <row r="26" spans="8:20">
      <c r="H26">
        <v>24</v>
      </c>
      <c r="I26" t="s">
        <v>258</v>
      </c>
      <c r="J26" t="s">
        <v>257</v>
      </c>
      <c r="K26" t="s">
        <v>256</v>
      </c>
      <c r="M26" t="s">
        <v>296</v>
      </c>
      <c r="N26">
        <v>60200</v>
      </c>
      <c r="Q26">
        <v>23</v>
      </c>
      <c r="R26">
        <v>160</v>
      </c>
      <c r="S26">
        <v>199</v>
      </c>
      <c r="T26">
        <v>23</v>
      </c>
    </row>
    <row r="27" spans="8:20">
      <c r="H27">
        <v>25</v>
      </c>
      <c r="I27" t="s">
        <v>252</v>
      </c>
      <c r="J27" t="s">
        <v>244</v>
      </c>
      <c r="K27" t="s">
        <v>255</v>
      </c>
      <c r="M27" t="s">
        <v>297</v>
      </c>
      <c r="N27">
        <v>60400</v>
      </c>
      <c r="Q27">
        <v>24</v>
      </c>
      <c r="R27">
        <v>200</v>
      </c>
      <c r="S27">
        <v>239</v>
      </c>
      <c r="T27">
        <v>24</v>
      </c>
    </row>
    <row r="28" spans="8:20">
      <c r="H28">
        <v>26</v>
      </c>
      <c r="I28" t="s">
        <v>254</v>
      </c>
      <c r="J28" t="s">
        <v>244</v>
      </c>
      <c r="K28" t="s">
        <v>255</v>
      </c>
      <c r="M28" t="s">
        <v>298</v>
      </c>
      <c r="N28">
        <v>60800</v>
      </c>
      <c r="Q28">
        <v>25</v>
      </c>
      <c r="R28">
        <v>240</v>
      </c>
      <c r="S28">
        <v>279</v>
      </c>
      <c r="T28">
        <v>25</v>
      </c>
    </row>
    <row r="29" spans="8:20">
      <c r="H29">
        <v>27</v>
      </c>
      <c r="I29" t="s">
        <v>252</v>
      </c>
      <c r="J29" t="s">
        <v>248</v>
      </c>
      <c r="K29" t="s">
        <v>255</v>
      </c>
      <c r="M29" t="s">
        <v>291</v>
      </c>
      <c r="N29">
        <v>70100</v>
      </c>
      <c r="Q29">
        <v>26</v>
      </c>
      <c r="R29">
        <v>280</v>
      </c>
      <c r="S29">
        <v>319</v>
      </c>
      <c r="T29">
        <v>26</v>
      </c>
    </row>
    <row r="30" spans="8:20">
      <c r="H30">
        <v>28</v>
      </c>
      <c r="I30" t="s">
        <v>254</v>
      </c>
      <c r="J30" t="s">
        <v>248</v>
      </c>
      <c r="K30" t="s">
        <v>255</v>
      </c>
      <c r="M30" t="s">
        <v>292</v>
      </c>
      <c r="N30">
        <v>70200</v>
      </c>
      <c r="Q30">
        <v>27</v>
      </c>
      <c r="R30">
        <v>320</v>
      </c>
      <c r="S30">
        <v>359</v>
      </c>
      <c r="T30">
        <v>27</v>
      </c>
    </row>
    <row r="31" spans="8:20">
      <c r="H31">
        <v>29</v>
      </c>
      <c r="I31" t="s">
        <v>252</v>
      </c>
      <c r="J31" t="s">
        <v>242</v>
      </c>
      <c r="K31" t="s">
        <v>256</v>
      </c>
      <c r="M31" t="s">
        <v>293</v>
      </c>
      <c r="N31">
        <v>70400</v>
      </c>
      <c r="Q31">
        <v>28</v>
      </c>
      <c r="R31">
        <v>360</v>
      </c>
      <c r="S31">
        <v>399</v>
      </c>
      <c r="T31">
        <v>28</v>
      </c>
    </row>
    <row r="32" spans="8:20">
      <c r="H32">
        <v>30</v>
      </c>
      <c r="I32" t="s">
        <v>254</v>
      </c>
      <c r="J32" t="s">
        <v>242</v>
      </c>
      <c r="K32" t="s">
        <v>256</v>
      </c>
      <c r="M32" t="s">
        <v>294</v>
      </c>
      <c r="N32">
        <v>70800</v>
      </c>
    </row>
    <row r="33" spans="8:11">
      <c r="H33">
        <v>31</v>
      </c>
      <c r="I33" t="s">
        <v>252</v>
      </c>
      <c r="J33" t="s">
        <v>246</v>
      </c>
      <c r="K33" t="s">
        <v>256</v>
      </c>
    </row>
    <row r="34" spans="8:11">
      <c r="H34">
        <v>32</v>
      </c>
      <c r="I34" t="s">
        <v>254</v>
      </c>
      <c r="J34" t="s">
        <v>246</v>
      </c>
      <c r="K34" t="s">
        <v>256</v>
      </c>
    </row>
    <row r="35" spans="8:11">
      <c r="H35">
        <v>33</v>
      </c>
      <c r="I35" t="s">
        <v>252</v>
      </c>
      <c r="J35" t="s">
        <v>242</v>
      </c>
      <c r="K35" t="s">
        <v>260</v>
      </c>
    </row>
    <row r="36" spans="8:11">
      <c r="H36">
        <v>34</v>
      </c>
      <c r="I36" t="s">
        <v>254</v>
      </c>
      <c r="J36" t="s">
        <v>242</v>
      </c>
      <c r="K36" t="s">
        <v>260</v>
      </c>
    </row>
    <row r="37" spans="8:11">
      <c r="H37">
        <v>35</v>
      </c>
      <c r="I37" t="s">
        <v>252</v>
      </c>
      <c r="J37" t="s">
        <v>244</v>
      </c>
      <c r="K37" t="s">
        <v>260</v>
      </c>
    </row>
    <row r="38" spans="8:11">
      <c r="H38">
        <v>36</v>
      </c>
      <c r="I38" t="s">
        <v>254</v>
      </c>
      <c r="J38" t="s">
        <v>244</v>
      </c>
      <c r="K38" t="s">
        <v>260</v>
      </c>
    </row>
    <row r="39" spans="8:11">
      <c r="H39">
        <v>37</v>
      </c>
      <c r="I39" t="s">
        <v>252</v>
      </c>
      <c r="J39" t="s">
        <v>246</v>
      </c>
      <c r="K39" t="s">
        <v>260</v>
      </c>
    </row>
    <row r="40" spans="8:11">
      <c r="H40">
        <v>38</v>
      </c>
      <c r="I40" t="s">
        <v>254</v>
      </c>
      <c r="J40" t="s">
        <v>246</v>
      </c>
      <c r="K40" t="s">
        <v>260</v>
      </c>
    </row>
    <row r="41" spans="8:11">
      <c r="H41">
        <v>39</v>
      </c>
      <c r="I41" t="s">
        <v>252</v>
      </c>
      <c r="J41" t="s">
        <v>248</v>
      </c>
      <c r="K41" t="s">
        <v>260</v>
      </c>
    </row>
    <row r="42" spans="8:11">
      <c r="H42">
        <v>40</v>
      </c>
      <c r="I42" t="s">
        <v>254</v>
      </c>
      <c r="J42" t="s">
        <v>248</v>
      </c>
      <c r="K42" t="s">
        <v>260</v>
      </c>
    </row>
    <row r="43" spans="8:11">
      <c r="H43">
        <v>41</v>
      </c>
      <c r="I43" t="s">
        <v>252</v>
      </c>
      <c r="J43" t="s">
        <v>259</v>
      </c>
      <c r="K43" t="s">
        <v>256</v>
      </c>
    </row>
    <row r="44" spans="8:11">
      <c r="H44">
        <v>42</v>
      </c>
      <c r="I44" t="s">
        <v>254</v>
      </c>
      <c r="J44" t="s">
        <v>259</v>
      </c>
      <c r="K44" t="s">
        <v>256</v>
      </c>
    </row>
  </sheetData>
  <mergeCells count="1">
    <mergeCell ref="H2:K2"/>
  </mergeCells>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入力方法</vt:lpstr>
      <vt:lpstr>①大会申込書</vt:lpstr>
      <vt:lpstr>②個人種目</vt:lpstr>
      <vt:lpstr>③団体種目</vt:lpstr>
      <vt:lpstr>④役員申請書</vt:lpstr>
      <vt:lpstr>⑤記録該当</vt:lpstr>
      <vt:lpstr>⑥誓約書</vt:lpstr>
      <vt:lpstr>◆記録証temp◆</vt:lpstr>
      <vt:lpstr>データ</vt:lpstr>
      <vt:lpstr>◆記録証temp◆!Print_Area</vt:lpstr>
      <vt:lpstr>①大会申込書!Print_Area</vt:lpstr>
      <vt:lpstr>②個人種目!Print_Area</vt:lpstr>
      <vt:lpstr>③団体種目!Print_Area</vt:lpstr>
      <vt:lpstr>④役員申請書!Print_Area</vt:lpstr>
      <vt:lpstr>⑤記録該当!Print_Area</vt:lpstr>
      <vt:lpstr>⑥誓約書!Print_Area</vt:lpstr>
      <vt:lpstr>入力方法!Print_Area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SATORU</dc:creator>
  <cp:lastModifiedBy>Yasunobu Tengan</cp:lastModifiedBy>
  <cp:lastPrinted>2025-07-10T07:02:42Z</cp:lastPrinted>
  <dcterms:created xsi:type="dcterms:W3CDTF">2004-02-14T05:51:37Z</dcterms:created>
  <dcterms:modified xsi:type="dcterms:W3CDTF">2025-07-10T07:02:57Z</dcterms:modified>
</cp:coreProperties>
</file>