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3.xml" ContentType="application/vnd.ms-excel.person+xml"/>
  <Override PartName="/xl/persons/person.xml" ContentType="application/vnd.ms-excel.person+xml"/>
  <Override PartName="/xl/persons/person5.xml" ContentType="application/vnd.ms-excel.person+xml"/>
  <Override PartName="/xl/persons/person0.xml" ContentType="application/vnd.ms-excel.person+xml"/>
  <Override PartName="/xl/persons/person1.xml" ContentType="application/vnd.ms-excel.person+xml"/>
  <Override PartName="/xl/persons/person2.xml" ContentType="application/vnd.ms-excel.person+xml"/>
  <Override PartName="/xl/persons/person4.xml" ContentType="application/vnd.ms-excel.person+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DXP2800-E391\personal_folder\奈良県水泳連盟\県水連マスターズ\県民スポーツ大会\2026\"/>
    </mc:Choice>
  </mc:AlternateContent>
  <xr:revisionPtr revIDLastSave="0" documentId="13_ncr:1_{D879149B-76D0-4862-A4FE-EA62348BD5B0}" xr6:coauthVersionLast="47" xr6:coauthVersionMax="47" xr10:uidLastSave="{00000000-0000-0000-0000-000000000000}"/>
  <bookViews>
    <workbookView xWindow="-120" yWindow="-120" windowWidth="29040" windowHeight="15720" xr2:uid="{1B408D9C-FFB6-4EF3-97DB-A1E240DB1F1C}"/>
  </bookViews>
  <sheets>
    <sheet name="申込書(水泳)" sheetId="3" r:id="rId1"/>
    <sheet name="集計データ" sheetId="5" state="hidden" r:id="rId2"/>
  </sheets>
  <definedNames>
    <definedName name="_xlnm.Print_Area" localSheetId="0">'申込書(水泳)'!$A$1:$U$289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T13" i="3" l="1"/>
  <c r="AT12" i="3"/>
  <c r="AT11" i="3"/>
  <c r="AT10" i="3"/>
  <c r="AT9" i="3"/>
  <c r="AT8" i="3"/>
  <c r="AT7" i="3"/>
  <c r="AT6" i="3"/>
  <c r="AT5" i="3"/>
  <c r="AV2" i="3"/>
  <c r="AT2" i="3"/>
  <c r="AE96" i="5"/>
  <c r="AE95" i="5"/>
  <c r="AE94" i="5"/>
  <c r="AE93" i="5"/>
  <c r="AE92" i="5"/>
  <c r="AE91" i="5"/>
  <c r="AE90" i="5"/>
  <c r="AE89" i="5"/>
  <c r="AE88" i="5"/>
  <c r="AE87" i="5"/>
  <c r="AE86" i="5"/>
  <c r="AE85" i="5"/>
  <c r="AE84" i="5"/>
  <c r="AE83" i="5"/>
  <c r="AE82" i="5"/>
  <c r="AE81" i="5"/>
  <c r="AE80" i="5"/>
  <c r="AE79" i="5"/>
  <c r="AE78" i="5"/>
  <c r="AE77" i="5"/>
  <c r="AE76" i="5"/>
  <c r="AE75" i="5"/>
  <c r="AE74" i="5"/>
  <c r="AE73" i="5"/>
  <c r="AE72" i="5"/>
  <c r="AE71" i="5"/>
  <c r="AE70" i="5"/>
  <c r="AE69" i="5"/>
  <c r="AE68" i="5"/>
  <c r="AE67" i="5"/>
  <c r="AE66" i="5"/>
  <c r="AE65" i="5"/>
  <c r="AE64" i="5"/>
  <c r="AE63" i="5"/>
  <c r="AE62" i="5"/>
  <c r="AE61" i="5"/>
  <c r="AE60" i="5"/>
  <c r="AE59" i="5"/>
  <c r="AE58" i="5"/>
  <c r="AE57" i="5"/>
  <c r="AE56" i="5"/>
  <c r="AE55" i="5"/>
  <c r="AE54" i="5"/>
  <c r="AE53" i="5"/>
  <c r="AE52" i="5"/>
  <c r="AE51" i="5"/>
  <c r="AE50" i="5"/>
  <c r="AE49" i="5"/>
  <c r="AE48" i="5"/>
  <c r="AE47" i="5"/>
  <c r="AE46" i="5"/>
  <c r="AE45" i="5"/>
  <c r="AE44" i="5"/>
  <c r="AE43" i="5"/>
  <c r="AE42" i="5"/>
  <c r="AE41" i="5"/>
  <c r="AE40" i="5"/>
  <c r="AE39" i="5"/>
  <c r="AE38" i="5"/>
  <c r="AE37" i="5"/>
  <c r="AE36" i="5"/>
  <c r="AE35" i="5"/>
  <c r="AE34" i="5"/>
  <c r="AE33" i="5"/>
  <c r="AE32" i="5"/>
  <c r="AE31" i="5"/>
  <c r="AE30" i="5"/>
  <c r="AE29" i="5"/>
  <c r="AE28" i="5"/>
  <c r="AE27" i="5"/>
  <c r="AE26" i="5"/>
  <c r="AE25" i="5"/>
  <c r="AE24" i="5"/>
  <c r="AE23" i="5"/>
  <c r="AE22" i="5"/>
  <c r="AE21" i="5"/>
  <c r="AE20" i="5"/>
  <c r="AE19" i="5"/>
  <c r="AE18" i="5"/>
  <c r="AE17" i="5"/>
  <c r="AE16" i="5"/>
  <c r="AE15" i="5"/>
  <c r="AE14" i="5"/>
  <c r="AE13" i="5"/>
  <c r="AE12" i="5"/>
  <c r="AE11" i="5"/>
  <c r="AE10" i="5"/>
  <c r="AE9" i="5"/>
  <c r="AE8" i="5"/>
  <c r="AE7" i="5"/>
  <c r="AE6" i="5"/>
  <c r="AE5" i="5"/>
  <c r="AE4" i="5"/>
  <c r="AE3" i="5"/>
  <c r="Q4" i="5"/>
  <c r="Q5" i="5"/>
  <c r="Q6" i="5"/>
  <c r="Q7" i="5"/>
  <c r="Q8" i="5"/>
  <c r="Q9" i="5"/>
  <c r="Q10" i="5"/>
  <c r="Q11" i="5"/>
  <c r="Q12" i="5"/>
  <c r="Q13" i="5"/>
  <c r="Q14" i="5"/>
  <c r="Q15" i="5"/>
  <c r="Q16" i="5"/>
  <c r="Q17" i="5"/>
  <c r="Q18" i="5"/>
  <c r="Q19" i="5"/>
  <c r="Q20" i="5"/>
  <c r="Q21" i="5"/>
  <c r="Q22" i="5"/>
  <c r="Q23" i="5"/>
  <c r="Q24" i="5"/>
  <c r="Q25" i="5"/>
  <c r="Q26" i="5"/>
  <c r="Q27" i="5"/>
  <c r="Q28" i="5"/>
  <c r="Q29" i="5"/>
  <c r="Q30" i="5"/>
  <c r="Q31" i="5"/>
  <c r="Q32" i="5"/>
  <c r="Q33" i="5"/>
  <c r="Q34" i="5"/>
  <c r="Q35" i="5"/>
  <c r="Q36" i="5"/>
  <c r="Q37" i="5"/>
  <c r="Q38" i="5"/>
  <c r="Q39" i="5"/>
  <c r="Q40" i="5"/>
  <c r="Q41" i="5"/>
  <c r="Q42" i="5"/>
  <c r="Q43" i="5"/>
  <c r="Q44" i="5"/>
  <c r="Q45" i="5"/>
  <c r="Q46" i="5"/>
  <c r="Q47" i="5"/>
  <c r="Q48" i="5"/>
  <c r="Q49" i="5"/>
  <c r="Q50" i="5"/>
  <c r="Q51" i="5"/>
  <c r="Q52" i="5"/>
  <c r="Q53" i="5"/>
  <c r="Q54" i="5"/>
  <c r="Q55" i="5"/>
  <c r="Q56" i="5"/>
  <c r="Q57" i="5"/>
  <c r="Q58" i="5"/>
  <c r="Q59" i="5"/>
  <c r="Q60" i="5"/>
  <c r="Q61" i="5"/>
  <c r="Q62" i="5"/>
  <c r="Q63" i="5"/>
  <c r="Q64" i="5"/>
  <c r="Q65" i="5"/>
  <c r="Q66" i="5"/>
  <c r="Q67" i="5"/>
  <c r="Q68" i="5"/>
  <c r="Q69" i="5"/>
  <c r="Q70" i="5"/>
  <c r="Q71" i="5"/>
  <c r="Q72" i="5"/>
  <c r="Q73" i="5"/>
  <c r="Q74" i="5"/>
  <c r="Q75" i="5"/>
  <c r="Q76" i="5"/>
  <c r="Q77" i="5"/>
  <c r="Q78" i="5"/>
  <c r="Q79" i="5"/>
  <c r="Q80" i="5"/>
  <c r="Q81" i="5"/>
  <c r="Q82" i="5"/>
  <c r="Q83" i="5"/>
  <c r="Q84" i="5"/>
  <c r="Q85" i="5"/>
  <c r="Q86" i="5"/>
  <c r="Q87" i="5"/>
  <c r="Q88" i="5"/>
  <c r="Q89" i="5"/>
  <c r="Q90" i="5"/>
  <c r="Q91" i="5"/>
  <c r="Q92" i="5"/>
  <c r="Q93" i="5"/>
  <c r="Q94" i="5"/>
  <c r="Q95" i="5"/>
  <c r="Q96" i="5"/>
  <c r="A2" i="3"/>
  <c r="A147" i="3" s="1"/>
  <c r="O96" i="5"/>
  <c r="O95" i="5"/>
  <c r="O94" i="5"/>
  <c r="O93" i="5"/>
  <c r="O92" i="5"/>
  <c r="O91" i="5"/>
  <c r="O90" i="5"/>
  <c r="O89" i="5"/>
  <c r="O88" i="5"/>
  <c r="O87" i="5"/>
  <c r="O86" i="5"/>
  <c r="O85" i="5"/>
  <c r="O84" i="5"/>
  <c r="O83" i="5"/>
  <c r="O82" i="5"/>
  <c r="O81" i="5"/>
  <c r="O80" i="5"/>
  <c r="O79" i="5"/>
  <c r="O78" i="5"/>
  <c r="O77" i="5"/>
  <c r="O76" i="5"/>
  <c r="O75" i="5"/>
  <c r="O74" i="5"/>
  <c r="O73" i="5"/>
  <c r="O72" i="5"/>
  <c r="O71" i="5"/>
  <c r="O70" i="5"/>
  <c r="O69" i="5"/>
  <c r="O68" i="5"/>
  <c r="O67" i="5"/>
  <c r="O66" i="5"/>
  <c r="O65" i="5"/>
  <c r="O64" i="5"/>
  <c r="O63" i="5"/>
  <c r="O62" i="5"/>
  <c r="O61" i="5"/>
  <c r="O60" i="5"/>
  <c r="O59" i="5"/>
  <c r="O58" i="5"/>
  <c r="O57" i="5"/>
  <c r="O56" i="5"/>
  <c r="O55" i="5"/>
  <c r="O54" i="5"/>
  <c r="O53" i="5"/>
  <c r="O52" i="5"/>
  <c r="O51" i="5"/>
  <c r="O50" i="5"/>
  <c r="O49" i="5"/>
  <c r="O48" i="5"/>
  <c r="O47" i="5"/>
  <c r="O46" i="5"/>
  <c r="O45" i="5"/>
  <c r="O44" i="5"/>
  <c r="O43" i="5"/>
  <c r="O42" i="5"/>
  <c r="O41" i="5"/>
  <c r="O40" i="5"/>
  <c r="O39" i="5"/>
  <c r="O38" i="5"/>
  <c r="O37" i="5"/>
  <c r="O36" i="5"/>
  <c r="O35" i="5"/>
  <c r="O34" i="5"/>
  <c r="O33" i="5"/>
  <c r="O32" i="5"/>
  <c r="O31" i="5"/>
  <c r="O30" i="5"/>
  <c r="O29" i="5"/>
  <c r="O28" i="5"/>
  <c r="O27" i="5"/>
  <c r="O26" i="5"/>
  <c r="O25" i="5"/>
  <c r="O24" i="5"/>
  <c r="O23" i="5"/>
  <c r="O22" i="5"/>
  <c r="O21" i="5"/>
  <c r="O20" i="5"/>
  <c r="O19" i="5"/>
  <c r="O18" i="5"/>
  <c r="O17" i="5"/>
  <c r="O16" i="5"/>
  <c r="O15" i="5"/>
  <c r="O14" i="5"/>
  <c r="O13" i="5"/>
  <c r="O12" i="5"/>
  <c r="O11" i="5"/>
  <c r="O10" i="5"/>
  <c r="O9" i="5"/>
  <c r="O8" i="5"/>
  <c r="O7" i="5"/>
  <c r="O6" i="5"/>
  <c r="O5" i="5"/>
  <c r="O4" i="5"/>
  <c r="O3" i="5"/>
  <c r="A243" i="3" l="1"/>
  <c r="A195" i="3"/>
  <c r="A51" i="3"/>
  <c r="A99" i="3"/>
  <c r="AK288" i="3"/>
  <c r="AJ288" i="3"/>
  <c r="AK286" i="3"/>
  <c r="AJ286" i="3"/>
  <c r="AK284" i="3"/>
  <c r="AJ284" i="3"/>
  <c r="AK282" i="3"/>
  <c r="AJ282" i="3"/>
  <c r="AK280" i="3"/>
  <c r="AJ280" i="3"/>
  <c r="AK278" i="3"/>
  <c r="AJ278" i="3"/>
  <c r="AK276" i="3"/>
  <c r="AJ276" i="3"/>
  <c r="AK274" i="3"/>
  <c r="AJ274" i="3"/>
  <c r="AK272" i="3"/>
  <c r="AJ272" i="3"/>
  <c r="AK270" i="3"/>
  <c r="AJ270" i="3"/>
  <c r="AK268" i="3"/>
  <c r="AJ268" i="3"/>
  <c r="AK266" i="3"/>
  <c r="AJ266" i="3"/>
  <c r="AK264" i="3"/>
  <c r="AJ264" i="3"/>
  <c r="AK262" i="3"/>
  <c r="AJ262" i="3"/>
  <c r="AK260" i="3"/>
  <c r="AJ260" i="3"/>
  <c r="AK258" i="3"/>
  <c r="AJ258" i="3"/>
  <c r="AK256" i="3"/>
  <c r="AJ256" i="3"/>
  <c r="AK240" i="3"/>
  <c r="AJ240" i="3"/>
  <c r="AK238" i="3"/>
  <c r="AJ238" i="3"/>
  <c r="AK236" i="3"/>
  <c r="AJ236" i="3"/>
  <c r="AK234" i="3"/>
  <c r="AJ234" i="3"/>
  <c r="AK232" i="3"/>
  <c r="AJ232" i="3"/>
  <c r="AK230" i="3"/>
  <c r="AJ230" i="3"/>
  <c r="AK228" i="3"/>
  <c r="AJ228" i="3"/>
  <c r="AK226" i="3"/>
  <c r="AJ226" i="3"/>
  <c r="AK224" i="3"/>
  <c r="AJ224" i="3"/>
  <c r="AK222" i="3"/>
  <c r="AJ222" i="3"/>
  <c r="AK220" i="3"/>
  <c r="AJ220" i="3"/>
  <c r="AK218" i="3"/>
  <c r="AJ218" i="3"/>
  <c r="AK216" i="3"/>
  <c r="AJ216" i="3"/>
  <c r="AK214" i="3"/>
  <c r="AJ214" i="3"/>
  <c r="AK212" i="3"/>
  <c r="AJ212" i="3"/>
  <c r="AK210" i="3"/>
  <c r="AJ210" i="3"/>
  <c r="AK208" i="3"/>
  <c r="AJ208" i="3"/>
  <c r="AK192" i="3"/>
  <c r="AJ192" i="3"/>
  <c r="AK190" i="3"/>
  <c r="AJ190" i="3"/>
  <c r="AK188" i="3"/>
  <c r="AJ188" i="3"/>
  <c r="AK186" i="3"/>
  <c r="AJ186" i="3"/>
  <c r="AK184" i="3"/>
  <c r="AJ184" i="3"/>
  <c r="AK182" i="3"/>
  <c r="AJ182" i="3"/>
  <c r="AK180" i="3"/>
  <c r="AJ180" i="3"/>
  <c r="AK178" i="3"/>
  <c r="AJ178" i="3"/>
  <c r="AK176" i="3"/>
  <c r="AJ176" i="3"/>
  <c r="AK174" i="3"/>
  <c r="AJ174" i="3"/>
  <c r="AK172" i="3"/>
  <c r="AJ172" i="3"/>
  <c r="AK170" i="3"/>
  <c r="AJ170" i="3"/>
  <c r="AJ168" i="3"/>
  <c r="AK166" i="3"/>
  <c r="AJ166" i="3"/>
  <c r="AK164" i="3"/>
  <c r="AJ164" i="3"/>
  <c r="AK162" i="3"/>
  <c r="AJ162" i="3"/>
  <c r="AK160" i="3"/>
  <c r="AJ160" i="3"/>
  <c r="AK144" i="3"/>
  <c r="AJ144" i="3"/>
  <c r="AK142" i="3"/>
  <c r="AJ142" i="3"/>
  <c r="AK140" i="3"/>
  <c r="AJ140" i="3"/>
  <c r="AK138" i="3"/>
  <c r="AJ138" i="3"/>
  <c r="AK134" i="3"/>
  <c r="AJ134" i="3"/>
  <c r="AK132" i="3"/>
  <c r="AJ132" i="3"/>
  <c r="AJ130" i="3"/>
  <c r="AK128" i="3"/>
  <c r="AK126" i="3"/>
  <c r="AJ126" i="3"/>
  <c r="AK124" i="3"/>
  <c r="AJ124" i="3"/>
  <c r="AK120" i="3"/>
  <c r="AJ120" i="3"/>
  <c r="AK118" i="3"/>
  <c r="AJ118" i="3"/>
  <c r="AK116" i="3"/>
  <c r="AJ116" i="3"/>
  <c r="AK114" i="3"/>
  <c r="AJ114" i="3"/>
  <c r="AK112" i="3"/>
  <c r="AJ112" i="3"/>
  <c r="AK96" i="3"/>
  <c r="AJ96" i="3"/>
  <c r="AJ94" i="3"/>
  <c r="AK92" i="3"/>
  <c r="AK90" i="3"/>
  <c r="AJ90" i="3"/>
  <c r="AK88" i="3"/>
  <c r="AJ88" i="3"/>
  <c r="AK86" i="3"/>
  <c r="AJ86" i="3"/>
  <c r="AK84" i="3"/>
  <c r="AJ84" i="3"/>
  <c r="AK82" i="3"/>
  <c r="AJ82" i="3"/>
  <c r="AK80" i="3"/>
  <c r="AJ80" i="3"/>
  <c r="AJ78" i="3"/>
  <c r="AK76" i="3"/>
  <c r="AK74" i="3"/>
  <c r="AJ74" i="3"/>
  <c r="AK72" i="3"/>
  <c r="AJ72" i="3"/>
  <c r="AK70" i="3"/>
  <c r="AJ70" i="3"/>
  <c r="AJ68" i="3"/>
  <c r="AK66" i="3"/>
  <c r="AJ66" i="3"/>
  <c r="AK64" i="3"/>
  <c r="AJ64" i="3"/>
  <c r="AK37" i="3"/>
  <c r="AJ37" i="3"/>
  <c r="AK35" i="3"/>
  <c r="AJ35" i="3"/>
  <c r="AK33" i="3"/>
  <c r="AJ33" i="3"/>
  <c r="AK31" i="3"/>
  <c r="AJ31" i="3"/>
  <c r="AK27" i="3"/>
  <c r="AJ27" i="3"/>
  <c r="AK25" i="3"/>
  <c r="AK23" i="3"/>
  <c r="AK21" i="3"/>
  <c r="AJ21" i="3"/>
  <c r="AK19" i="3"/>
  <c r="AJ19" i="3"/>
  <c r="BC18" i="3"/>
  <c r="BA18" i="3"/>
  <c r="BB18" i="3"/>
  <c r="BD18" i="3"/>
  <c r="BE18" i="3"/>
  <c r="BF18" i="3"/>
  <c r="BG18" i="3"/>
  <c r="BH18" i="3"/>
  <c r="AZ18" i="3"/>
  <c r="AG64" i="3"/>
  <c r="I12" i="5" s="1"/>
  <c r="AD288" i="3" l="1"/>
  <c r="F96" i="5" s="1"/>
  <c r="AC288" i="3"/>
  <c r="E96" i="5" s="1"/>
  <c r="AB288" i="3"/>
  <c r="D96" i="5" s="1"/>
  <c r="AA288" i="3"/>
  <c r="C96" i="5" s="1"/>
  <c r="AD286" i="3"/>
  <c r="F95" i="5" s="1"/>
  <c r="AC286" i="3"/>
  <c r="E95" i="5" s="1"/>
  <c r="AB286" i="3"/>
  <c r="D95" i="5" s="1"/>
  <c r="AA286" i="3"/>
  <c r="C95" i="5" s="1"/>
  <c r="AD284" i="3"/>
  <c r="F94" i="5" s="1"/>
  <c r="AC284" i="3"/>
  <c r="E94" i="5" s="1"/>
  <c r="AB284" i="3"/>
  <c r="D94" i="5" s="1"/>
  <c r="AA284" i="3"/>
  <c r="C94" i="5" s="1"/>
  <c r="AD282" i="3"/>
  <c r="F93" i="5" s="1"/>
  <c r="AC282" i="3"/>
  <c r="E93" i="5" s="1"/>
  <c r="AB282" i="3"/>
  <c r="D93" i="5" s="1"/>
  <c r="AA282" i="3"/>
  <c r="C93" i="5" s="1"/>
  <c r="AD280" i="3"/>
  <c r="F92" i="5" s="1"/>
  <c r="AC280" i="3"/>
  <c r="E92" i="5" s="1"/>
  <c r="AB280" i="3"/>
  <c r="D92" i="5" s="1"/>
  <c r="AA280" i="3"/>
  <c r="C92" i="5" s="1"/>
  <c r="AD278" i="3"/>
  <c r="F91" i="5" s="1"/>
  <c r="AC278" i="3"/>
  <c r="E91" i="5" s="1"/>
  <c r="AB278" i="3"/>
  <c r="D91" i="5" s="1"/>
  <c r="AA278" i="3"/>
  <c r="C91" i="5" s="1"/>
  <c r="AD276" i="3"/>
  <c r="F90" i="5" s="1"/>
  <c r="AC276" i="3"/>
  <c r="E90" i="5" s="1"/>
  <c r="AB276" i="3"/>
  <c r="D90" i="5" s="1"/>
  <c r="AA276" i="3"/>
  <c r="C90" i="5" s="1"/>
  <c r="AD274" i="3"/>
  <c r="F89" i="5" s="1"/>
  <c r="AC274" i="3"/>
  <c r="E89" i="5" s="1"/>
  <c r="AB274" i="3"/>
  <c r="D89" i="5" s="1"/>
  <c r="AA274" i="3"/>
  <c r="C89" i="5" s="1"/>
  <c r="AD272" i="3"/>
  <c r="F88" i="5" s="1"/>
  <c r="AC272" i="3"/>
  <c r="E88" i="5" s="1"/>
  <c r="AB272" i="3"/>
  <c r="D88" i="5" s="1"/>
  <c r="AA272" i="3"/>
  <c r="C88" i="5" s="1"/>
  <c r="AD270" i="3"/>
  <c r="F87" i="5" s="1"/>
  <c r="AC270" i="3"/>
  <c r="E87" i="5" s="1"/>
  <c r="AB270" i="3"/>
  <c r="D87" i="5" s="1"/>
  <c r="AA270" i="3"/>
  <c r="C87" i="5" s="1"/>
  <c r="AD268" i="3"/>
  <c r="F86" i="5" s="1"/>
  <c r="AC268" i="3"/>
  <c r="E86" i="5" s="1"/>
  <c r="AB268" i="3"/>
  <c r="D86" i="5" s="1"/>
  <c r="AA268" i="3"/>
  <c r="C86" i="5" s="1"/>
  <c r="AD266" i="3"/>
  <c r="F85" i="5" s="1"/>
  <c r="AC266" i="3"/>
  <c r="E85" i="5" s="1"/>
  <c r="AB266" i="3"/>
  <c r="D85" i="5" s="1"/>
  <c r="AA266" i="3"/>
  <c r="C85" i="5" s="1"/>
  <c r="AD264" i="3"/>
  <c r="F84" i="5" s="1"/>
  <c r="AC264" i="3"/>
  <c r="E84" i="5" s="1"/>
  <c r="AB264" i="3"/>
  <c r="D84" i="5" s="1"/>
  <c r="AA264" i="3"/>
  <c r="C84" i="5" s="1"/>
  <c r="AD262" i="3"/>
  <c r="F83" i="5" s="1"/>
  <c r="AC262" i="3"/>
  <c r="E83" i="5" s="1"/>
  <c r="AB262" i="3"/>
  <c r="D83" i="5" s="1"/>
  <c r="AA262" i="3"/>
  <c r="C83" i="5" s="1"/>
  <c r="AD260" i="3"/>
  <c r="F82" i="5" s="1"/>
  <c r="AC260" i="3"/>
  <c r="E82" i="5" s="1"/>
  <c r="AB260" i="3"/>
  <c r="D82" i="5" s="1"/>
  <c r="AA260" i="3"/>
  <c r="C82" i="5" s="1"/>
  <c r="AD258" i="3"/>
  <c r="F81" i="5" s="1"/>
  <c r="AC258" i="3"/>
  <c r="E81" i="5" s="1"/>
  <c r="AB258" i="3"/>
  <c r="D81" i="5" s="1"/>
  <c r="AA258" i="3"/>
  <c r="C81" i="5" s="1"/>
  <c r="AD256" i="3"/>
  <c r="F80" i="5" s="1"/>
  <c r="AC256" i="3"/>
  <c r="E80" i="5" s="1"/>
  <c r="AB256" i="3"/>
  <c r="D80" i="5" s="1"/>
  <c r="AA256" i="3"/>
  <c r="C80" i="5" s="1"/>
  <c r="AD240" i="3"/>
  <c r="F79" i="5" s="1"/>
  <c r="AC240" i="3"/>
  <c r="E79" i="5" s="1"/>
  <c r="AB240" i="3"/>
  <c r="D79" i="5" s="1"/>
  <c r="AA240" i="3"/>
  <c r="C79" i="5" s="1"/>
  <c r="AD238" i="3"/>
  <c r="F78" i="5" s="1"/>
  <c r="AC238" i="3"/>
  <c r="E78" i="5" s="1"/>
  <c r="AB238" i="3"/>
  <c r="D78" i="5" s="1"/>
  <c r="AA238" i="3"/>
  <c r="C78" i="5" s="1"/>
  <c r="AD236" i="3"/>
  <c r="F77" i="5" s="1"/>
  <c r="AC236" i="3"/>
  <c r="E77" i="5" s="1"/>
  <c r="AB236" i="3"/>
  <c r="D77" i="5" s="1"/>
  <c r="AA236" i="3"/>
  <c r="C77" i="5" s="1"/>
  <c r="AD234" i="3"/>
  <c r="F76" i="5" s="1"/>
  <c r="AC234" i="3"/>
  <c r="E76" i="5" s="1"/>
  <c r="AB234" i="3"/>
  <c r="D76" i="5" s="1"/>
  <c r="AA234" i="3"/>
  <c r="C76" i="5" s="1"/>
  <c r="AD232" i="3"/>
  <c r="F75" i="5" s="1"/>
  <c r="AC232" i="3"/>
  <c r="E75" i="5" s="1"/>
  <c r="AB232" i="3"/>
  <c r="D75" i="5" s="1"/>
  <c r="AA232" i="3"/>
  <c r="C75" i="5" s="1"/>
  <c r="AD230" i="3"/>
  <c r="F74" i="5" s="1"/>
  <c r="AC230" i="3"/>
  <c r="E74" i="5" s="1"/>
  <c r="AB230" i="3"/>
  <c r="D74" i="5" s="1"/>
  <c r="AA230" i="3"/>
  <c r="C74" i="5" s="1"/>
  <c r="AD228" i="3"/>
  <c r="F73" i="5" s="1"/>
  <c r="AC228" i="3"/>
  <c r="E73" i="5" s="1"/>
  <c r="AB228" i="3"/>
  <c r="D73" i="5" s="1"/>
  <c r="AA228" i="3"/>
  <c r="C73" i="5" s="1"/>
  <c r="AD226" i="3"/>
  <c r="F72" i="5" s="1"/>
  <c r="AC226" i="3"/>
  <c r="E72" i="5" s="1"/>
  <c r="AB226" i="3"/>
  <c r="D72" i="5" s="1"/>
  <c r="AA226" i="3"/>
  <c r="C72" i="5" s="1"/>
  <c r="AD224" i="3"/>
  <c r="F71" i="5" s="1"/>
  <c r="AC224" i="3"/>
  <c r="E71" i="5" s="1"/>
  <c r="AB224" i="3"/>
  <c r="D71" i="5" s="1"/>
  <c r="AA224" i="3"/>
  <c r="C71" i="5" s="1"/>
  <c r="AD222" i="3"/>
  <c r="F70" i="5" s="1"/>
  <c r="AC222" i="3"/>
  <c r="E70" i="5" s="1"/>
  <c r="AB222" i="3"/>
  <c r="D70" i="5" s="1"/>
  <c r="AA222" i="3"/>
  <c r="C70" i="5" s="1"/>
  <c r="AD220" i="3"/>
  <c r="F69" i="5" s="1"/>
  <c r="AC220" i="3"/>
  <c r="E69" i="5" s="1"/>
  <c r="AB220" i="3"/>
  <c r="D69" i="5" s="1"/>
  <c r="AA220" i="3"/>
  <c r="C69" i="5" s="1"/>
  <c r="AD218" i="3"/>
  <c r="F68" i="5" s="1"/>
  <c r="AC218" i="3"/>
  <c r="E68" i="5" s="1"/>
  <c r="AB218" i="3"/>
  <c r="D68" i="5" s="1"/>
  <c r="AA218" i="3"/>
  <c r="C68" i="5" s="1"/>
  <c r="AD216" i="3"/>
  <c r="F67" i="5" s="1"/>
  <c r="AC216" i="3"/>
  <c r="E67" i="5" s="1"/>
  <c r="AB216" i="3"/>
  <c r="D67" i="5" s="1"/>
  <c r="AA216" i="3"/>
  <c r="C67" i="5" s="1"/>
  <c r="AD214" i="3"/>
  <c r="F66" i="5" s="1"/>
  <c r="AC214" i="3"/>
  <c r="E66" i="5" s="1"/>
  <c r="AB214" i="3"/>
  <c r="D66" i="5" s="1"/>
  <c r="AA214" i="3"/>
  <c r="C66" i="5" s="1"/>
  <c r="AD212" i="3"/>
  <c r="F65" i="5" s="1"/>
  <c r="AC212" i="3"/>
  <c r="E65" i="5" s="1"/>
  <c r="AB212" i="3"/>
  <c r="D65" i="5" s="1"/>
  <c r="AA212" i="3"/>
  <c r="C65" i="5" s="1"/>
  <c r="AD210" i="3"/>
  <c r="F64" i="5" s="1"/>
  <c r="AC210" i="3"/>
  <c r="E64" i="5" s="1"/>
  <c r="AB210" i="3"/>
  <c r="D64" i="5" s="1"/>
  <c r="AA210" i="3"/>
  <c r="C64" i="5" s="1"/>
  <c r="AD208" i="3"/>
  <c r="F63" i="5" s="1"/>
  <c r="AC208" i="3"/>
  <c r="E63" i="5" s="1"/>
  <c r="AB208" i="3"/>
  <c r="D63" i="5" s="1"/>
  <c r="AA208" i="3"/>
  <c r="C63" i="5" s="1"/>
  <c r="AD192" i="3"/>
  <c r="F62" i="5" s="1"/>
  <c r="AC192" i="3"/>
  <c r="E62" i="5" s="1"/>
  <c r="AB192" i="3"/>
  <c r="D62" i="5" s="1"/>
  <c r="AA192" i="3"/>
  <c r="C62" i="5" s="1"/>
  <c r="AD190" i="3"/>
  <c r="F61" i="5" s="1"/>
  <c r="AC190" i="3"/>
  <c r="E61" i="5" s="1"/>
  <c r="AB190" i="3"/>
  <c r="D61" i="5" s="1"/>
  <c r="AA190" i="3"/>
  <c r="C61" i="5" s="1"/>
  <c r="AD188" i="3"/>
  <c r="F60" i="5" s="1"/>
  <c r="AC188" i="3"/>
  <c r="E60" i="5" s="1"/>
  <c r="AB188" i="3"/>
  <c r="D60" i="5" s="1"/>
  <c r="AA188" i="3"/>
  <c r="C60" i="5" s="1"/>
  <c r="AD186" i="3"/>
  <c r="F59" i="5" s="1"/>
  <c r="AC186" i="3"/>
  <c r="E59" i="5" s="1"/>
  <c r="AB186" i="3"/>
  <c r="D59" i="5" s="1"/>
  <c r="AA186" i="3"/>
  <c r="C59" i="5" s="1"/>
  <c r="AD184" i="3"/>
  <c r="F58" i="5" s="1"/>
  <c r="AC184" i="3"/>
  <c r="E58" i="5" s="1"/>
  <c r="AB184" i="3"/>
  <c r="D58" i="5" s="1"/>
  <c r="AA184" i="3"/>
  <c r="C58" i="5" s="1"/>
  <c r="AD182" i="3"/>
  <c r="F57" i="5" s="1"/>
  <c r="AC182" i="3"/>
  <c r="E57" i="5" s="1"/>
  <c r="AB182" i="3"/>
  <c r="D57" i="5" s="1"/>
  <c r="AA182" i="3"/>
  <c r="C57" i="5" s="1"/>
  <c r="AD180" i="3"/>
  <c r="F56" i="5" s="1"/>
  <c r="AC180" i="3"/>
  <c r="E56" i="5" s="1"/>
  <c r="AB180" i="3"/>
  <c r="D56" i="5" s="1"/>
  <c r="AA180" i="3"/>
  <c r="C56" i="5" s="1"/>
  <c r="AD178" i="3"/>
  <c r="F55" i="5" s="1"/>
  <c r="AC178" i="3"/>
  <c r="E55" i="5" s="1"/>
  <c r="AB178" i="3"/>
  <c r="D55" i="5" s="1"/>
  <c r="AA178" i="3"/>
  <c r="C55" i="5" s="1"/>
  <c r="AD176" i="3"/>
  <c r="F54" i="5" s="1"/>
  <c r="AC176" i="3"/>
  <c r="E54" i="5" s="1"/>
  <c r="AB176" i="3"/>
  <c r="D54" i="5" s="1"/>
  <c r="AA176" i="3"/>
  <c r="C54" i="5" s="1"/>
  <c r="AD174" i="3"/>
  <c r="F53" i="5" s="1"/>
  <c r="AC174" i="3"/>
  <c r="E53" i="5" s="1"/>
  <c r="AB174" i="3"/>
  <c r="D53" i="5" s="1"/>
  <c r="AA174" i="3"/>
  <c r="C53" i="5" s="1"/>
  <c r="AD172" i="3"/>
  <c r="F52" i="5" s="1"/>
  <c r="AC172" i="3"/>
  <c r="E52" i="5" s="1"/>
  <c r="AB172" i="3"/>
  <c r="D52" i="5" s="1"/>
  <c r="AA172" i="3"/>
  <c r="C52" i="5" s="1"/>
  <c r="AD170" i="3"/>
  <c r="F51" i="5" s="1"/>
  <c r="AC170" i="3"/>
  <c r="E51" i="5" s="1"/>
  <c r="AB170" i="3"/>
  <c r="D51" i="5" s="1"/>
  <c r="AA170" i="3"/>
  <c r="C51" i="5" s="1"/>
  <c r="AD168" i="3"/>
  <c r="F50" i="5" s="1"/>
  <c r="AC168" i="3"/>
  <c r="E50" i="5" s="1"/>
  <c r="AB168" i="3"/>
  <c r="D50" i="5" s="1"/>
  <c r="AA168" i="3"/>
  <c r="C50" i="5" s="1"/>
  <c r="AD166" i="3"/>
  <c r="F49" i="5" s="1"/>
  <c r="AC166" i="3"/>
  <c r="E49" i="5" s="1"/>
  <c r="AB166" i="3"/>
  <c r="D49" i="5" s="1"/>
  <c r="AA166" i="3"/>
  <c r="C49" i="5" s="1"/>
  <c r="AD164" i="3"/>
  <c r="F48" i="5" s="1"/>
  <c r="AC164" i="3"/>
  <c r="E48" i="5" s="1"/>
  <c r="AB164" i="3"/>
  <c r="D48" i="5" s="1"/>
  <c r="AA164" i="3"/>
  <c r="C48" i="5" s="1"/>
  <c r="AD162" i="3"/>
  <c r="F47" i="5" s="1"/>
  <c r="AC162" i="3"/>
  <c r="E47" i="5" s="1"/>
  <c r="AB162" i="3"/>
  <c r="D47" i="5" s="1"/>
  <c r="AA162" i="3"/>
  <c r="C47" i="5" s="1"/>
  <c r="AD160" i="3"/>
  <c r="F46" i="5" s="1"/>
  <c r="AC160" i="3"/>
  <c r="E46" i="5" s="1"/>
  <c r="AB160" i="3"/>
  <c r="D46" i="5" s="1"/>
  <c r="AA160" i="3"/>
  <c r="C46" i="5" s="1"/>
  <c r="AD144" i="3"/>
  <c r="F45" i="5" s="1"/>
  <c r="AC144" i="3"/>
  <c r="E45" i="5" s="1"/>
  <c r="AB144" i="3"/>
  <c r="D45" i="5" s="1"/>
  <c r="AA144" i="3"/>
  <c r="C45" i="5" s="1"/>
  <c r="AD142" i="3"/>
  <c r="F44" i="5" s="1"/>
  <c r="AC142" i="3"/>
  <c r="E44" i="5" s="1"/>
  <c r="AB142" i="3"/>
  <c r="D44" i="5" s="1"/>
  <c r="AA142" i="3"/>
  <c r="C44" i="5" s="1"/>
  <c r="AD140" i="3"/>
  <c r="F43" i="5" s="1"/>
  <c r="AC140" i="3"/>
  <c r="E43" i="5" s="1"/>
  <c r="AB140" i="3"/>
  <c r="D43" i="5" s="1"/>
  <c r="AA140" i="3"/>
  <c r="C43" i="5" s="1"/>
  <c r="AD138" i="3"/>
  <c r="F42" i="5" s="1"/>
  <c r="AC138" i="3"/>
  <c r="E42" i="5" s="1"/>
  <c r="AB138" i="3"/>
  <c r="D42" i="5" s="1"/>
  <c r="AA138" i="3"/>
  <c r="C42" i="5" s="1"/>
  <c r="AD136" i="3"/>
  <c r="F41" i="5" s="1"/>
  <c r="AC136" i="3"/>
  <c r="E41" i="5" s="1"/>
  <c r="AB136" i="3"/>
  <c r="D41" i="5" s="1"/>
  <c r="AA136" i="3"/>
  <c r="C41" i="5" s="1"/>
  <c r="AD134" i="3"/>
  <c r="F40" i="5" s="1"/>
  <c r="AC134" i="3"/>
  <c r="E40" i="5" s="1"/>
  <c r="AB134" i="3"/>
  <c r="D40" i="5" s="1"/>
  <c r="AA134" i="3"/>
  <c r="C40" i="5" s="1"/>
  <c r="AD132" i="3"/>
  <c r="F39" i="5" s="1"/>
  <c r="AC132" i="3"/>
  <c r="E39" i="5" s="1"/>
  <c r="AB132" i="3"/>
  <c r="D39" i="5" s="1"/>
  <c r="AA132" i="3"/>
  <c r="C39" i="5" s="1"/>
  <c r="AD130" i="3"/>
  <c r="F38" i="5" s="1"/>
  <c r="AC130" i="3"/>
  <c r="E38" i="5" s="1"/>
  <c r="AB130" i="3"/>
  <c r="D38" i="5" s="1"/>
  <c r="AA130" i="3"/>
  <c r="C38" i="5" s="1"/>
  <c r="AD128" i="3"/>
  <c r="F37" i="5" s="1"/>
  <c r="AC128" i="3"/>
  <c r="E37" i="5" s="1"/>
  <c r="AB128" i="3"/>
  <c r="D37" i="5" s="1"/>
  <c r="AA128" i="3"/>
  <c r="C37" i="5" s="1"/>
  <c r="AD126" i="3"/>
  <c r="F36" i="5" s="1"/>
  <c r="AC126" i="3"/>
  <c r="E36" i="5" s="1"/>
  <c r="AB126" i="3"/>
  <c r="D36" i="5" s="1"/>
  <c r="AA126" i="3"/>
  <c r="C36" i="5" s="1"/>
  <c r="AD124" i="3"/>
  <c r="F35" i="5" s="1"/>
  <c r="AC124" i="3"/>
  <c r="E35" i="5" s="1"/>
  <c r="AB124" i="3"/>
  <c r="D35" i="5" s="1"/>
  <c r="AA124" i="3"/>
  <c r="C35" i="5" s="1"/>
  <c r="AD122" i="3"/>
  <c r="F34" i="5" s="1"/>
  <c r="AC122" i="3"/>
  <c r="E34" i="5" s="1"/>
  <c r="AB122" i="3"/>
  <c r="D34" i="5" s="1"/>
  <c r="AA122" i="3"/>
  <c r="C34" i="5" s="1"/>
  <c r="AD120" i="3"/>
  <c r="F33" i="5" s="1"/>
  <c r="AC120" i="3"/>
  <c r="E33" i="5" s="1"/>
  <c r="AB120" i="3"/>
  <c r="D33" i="5" s="1"/>
  <c r="AA120" i="3"/>
  <c r="C33" i="5" s="1"/>
  <c r="AD118" i="3"/>
  <c r="F32" i="5" s="1"/>
  <c r="AC118" i="3"/>
  <c r="E32" i="5" s="1"/>
  <c r="AB118" i="3"/>
  <c r="D32" i="5" s="1"/>
  <c r="AA118" i="3"/>
  <c r="C32" i="5" s="1"/>
  <c r="AD116" i="3"/>
  <c r="F31" i="5" s="1"/>
  <c r="AC116" i="3"/>
  <c r="E31" i="5" s="1"/>
  <c r="AB116" i="3"/>
  <c r="D31" i="5" s="1"/>
  <c r="AA116" i="3"/>
  <c r="C31" i="5" s="1"/>
  <c r="AD114" i="3"/>
  <c r="F30" i="5" s="1"/>
  <c r="AC114" i="3"/>
  <c r="E30" i="5" s="1"/>
  <c r="AB114" i="3"/>
  <c r="D30" i="5" s="1"/>
  <c r="AA114" i="3"/>
  <c r="C30" i="5" s="1"/>
  <c r="AD112" i="3"/>
  <c r="F29" i="5" s="1"/>
  <c r="AC112" i="3"/>
  <c r="E29" i="5" s="1"/>
  <c r="AB112" i="3"/>
  <c r="D29" i="5" s="1"/>
  <c r="AA112" i="3"/>
  <c r="C29" i="5" s="1"/>
  <c r="AD96" i="3"/>
  <c r="F28" i="5" s="1"/>
  <c r="AC96" i="3"/>
  <c r="E28" i="5" s="1"/>
  <c r="AB96" i="3"/>
  <c r="D28" i="5" s="1"/>
  <c r="AA96" i="3"/>
  <c r="C28" i="5" s="1"/>
  <c r="AD94" i="3"/>
  <c r="F27" i="5" s="1"/>
  <c r="AC94" i="3"/>
  <c r="E27" i="5" s="1"/>
  <c r="AB94" i="3"/>
  <c r="D27" i="5" s="1"/>
  <c r="AA94" i="3"/>
  <c r="C27" i="5" s="1"/>
  <c r="AD92" i="3"/>
  <c r="F26" i="5" s="1"/>
  <c r="AC92" i="3"/>
  <c r="E26" i="5" s="1"/>
  <c r="AB92" i="3"/>
  <c r="D26" i="5" s="1"/>
  <c r="AA92" i="3"/>
  <c r="C26" i="5" s="1"/>
  <c r="AD90" i="3"/>
  <c r="F25" i="5" s="1"/>
  <c r="AC90" i="3"/>
  <c r="E25" i="5" s="1"/>
  <c r="AB90" i="3"/>
  <c r="D25" i="5" s="1"/>
  <c r="AA90" i="3"/>
  <c r="C25" i="5" s="1"/>
  <c r="AD88" i="3"/>
  <c r="F24" i="5" s="1"/>
  <c r="AC88" i="3"/>
  <c r="E24" i="5" s="1"/>
  <c r="AB88" i="3"/>
  <c r="D24" i="5" s="1"/>
  <c r="AA88" i="3"/>
  <c r="C24" i="5" s="1"/>
  <c r="AD86" i="3"/>
  <c r="F23" i="5" s="1"/>
  <c r="AC86" i="3"/>
  <c r="E23" i="5" s="1"/>
  <c r="AB86" i="3"/>
  <c r="D23" i="5" s="1"/>
  <c r="AA86" i="3"/>
  <c r="C23" i="5" s="1"/>
  <c r="AD84" i="3"/>
  <c r="F22" i="5" s="1"/>
  <c r="AC84" i="3"/>
  <c r="E22" i="5" s="1"/>
  <c r="AB84" i="3"/>
  <c r="D22" i="5" s="1"/>
  <c r="AA84" i="3"/>
  <c r="C22" i="5" s="1"/>
  <c r="AD82" i="3"/>
  <c r="F21" i="5" s="1"/>
  <c r="AC82" i="3"/>
  <c r="E21" i="5" s="1"/>
  <c r="AB82" i="3"/>
  <c r="D21" i="5" s="1"/>
  <c r="AA82" i="3"/>
  <c r="C21" i="5" s="1"/>
  <c r="AD80" i="3"/>
  <c r="F20" i="5" s="1"/>
  <c r="AC80" i="3"/>
  <c r="E20" i="5" s="1"/>
  <c r="AB80" i="3"/>
  <c r="D20" i="5" s="1"/>
  <c r="AA80" i="3"/>
  <c r="C20" i="5" s="1"/>
  <c r="AD78" i="3"/>
  <c r="F19" i="5" s="1"/>
  <c r="AC78" i="3"/>
  <c r="E19" i="5" s="1"/>
  <c r="AB78" i="3"/>
  <c r="D19" i="5" s="1"/>
  <c r="AA78" i="3"/>
  <c r="C19" i="5" s="1"/>
  <c r="AD76" i="3"/>
  <c r="F18" i="5" s="1"/>
  <c r="AC76" i="3"/>
  <c r="E18" i="5" s="1"/>
  <c r="AB76" i="3"/>
  <c r="D18" i="5" s="1"/>
  <c r="AA76" i="3"/>
  <c r="C18" i="5" s="1"/>
  <c r="AD74" i="3"/>
  <c r="F17" i="5" s="1"/>
  <c r="AC74" i="3"/>
  <c r="E17" i="5" s="1"/>
  <c r="AB74" i="3"/>
  <c r="D17" i="5" s="1"/>
  <c r="AA74" i="3"/>
  <c r="C17" i="5" s="1"/>
  <c r="AD72" i="3"/>
  <c r="F16" i="5" s="1"/>
  <c r="AC72" i="3"/>
  <c r="E16" i="5" s="1"/>
  <c r="AB72" i="3"/>
  <c r="D16" i="5" s="1"/>
  <c r="AA72" i="3"/>
  <c r="C16" i="5" s="1"/>
  <c r="AD70" i="3"/>
  <c r="F15" i="5" s="1"/>
  <c r="AC70" i="3"/>
  <c r="E15" i="5" s="1"/>
  <c r="AB70" i="3"/>
  <c r="D15" i="5" s="1"/>
  <c r="AA70" i="3"/>
  <c r="C15" i="5" s="1"/>
  <c r="AD68" i="3"/>
  <c r="F14" i="5" s="1"/>
  <c r="AC68" i="3"/>
  <c r="E14" i="5" s="1"/>
  <c r="AB68" i="3"/>
  <c r="D14" i="5" s="1"/>
  <c r="AA68" i="3"/>
  <c r="C14" i="5" s="1"/>
  <c r="AD66" i="3"/>
  <c r="F13" i="5" s="1"/>
  <c r="AC66" i="3"/>
  <c r="E13" i="5" s="1"/>
  <c r="AB66" i="3"/>
  <c r="D13" i="5" s="1"/>
  <c r="AA66" i="3"/>
  <c r="C13" i="5" s="1"/>
  <c r="AD64" i="3"/>
  <c r="F12" i="5" s="1"/>
  <c r="AC64" i="3"/>
  <c r="E12" i="5" s="1"/>
  <c r="AB64" i="3"/>
  <c r="D12" i="5" s="1"/>
  <c r="AA64" i="3"/>
  <c r="C12" i="5" s="1"/>
  <c r="AD37" i="3"/>
  <c r="F11" i="5" s="1"/>
  <c r="AC37" i="3"/>
  <c r="E11" i="5" s="1"/>
  <c r="AB37" i="3"/>
  <c r="D11" i="5" s="1"/>
  <c r="AA37" i="3"/>
  <c r="C11" i="5" s="1"/>
  <c r="AD35" i="3"/>
  <c r="F10" i="5" s="1"/>
  <c r="AC35" i="3"/>
  <c r="E10" i="5" s="1"/>
  <c r="AB35" i="3"/>
  <c r="D10" i="5" s="1"/>
  <c r="AA35" i="3"/>
  <c r="C10" i="5" s="1"/>
  <c r="AD33" i="3"/>
  <c r="F9" i="5" s="1"/>
  <c r="AC33" i="3"/>
  <c r="E9" i="5" s="1"/>
  <c r="AB33" i="3"/>
  <c r="D9" i="5" s="1"/>
  <c r="AA33" i="3"/>
  <c r="C9" i="5" s="1"/>
  <c r="AD31" i="3"/>
  <c r="F8" i="5" s="1"/>
  <c r="AC31" i="3"/>
  <c r="E8" i="5" s="1"/>
  <c r="AB31" i="3"/>
  <c r="D8" i="5" s="1"/>
  <c r="AA31" i="3"/>
  <c r="C8" i="5" s="1"/>
  <c r="AD29" i="3"/>
  <c r="F7" i="5" s="1"/>
  <c r="AC29" i="3"/>
  <c r="E7" i="5" s="1"/>
  <c r="AB29" i="3"/>
  <c r="D7" i="5" s="1"/>
  <c r="AA29" i="3"/>
  <c r="C7" i="5" s="1"/>
  <c r="AD27" i="3"/>
  <c r="F6" i="5" s="1"/>
  <c r="AC27" i="3"/>
  <c r="E6" i="5" s="1"/>
  <c r="AB27" i="3"/>
  <c r="D6" i="5" s="1"/>
  <c r="AA27" i="3"/>
  <c r="C6" i="5" s="1"/>
  <c r="AD25" i="3"/>
  <c r="F5" i="5" s="1"/>
  <c r="AC25" i="3"/>
  <c r="E5" i="5" s="1"/>
  <c r="AB25" i="3"/>
  <c r="D5" i="5" s="1"/>
  <c r="AA25" i="3"/>
  <c r="C5" i="5" s="1"/>
  <c r="AD23" i="3"/>
  <c r="F4" i="5" s="1"/>
  <c r="AC23" i="3"/>
  <c r="E4" i="5" s="1"/>
  <c r="AB23" i="3"/>
  <c r="D4" i="5" s="1"/>
  <c r="AA23" i="3"/>
  <c r="C4" i="5" s="1"/>
  <c r="AD21" i="3"/>
  <c r="F3" i="5" s="1"/>
  <c r="AC21" i="3"/>
  <c r="E3" i="5" s="1"/>
  <c r="Q3" i="5" s="1"/>
  <c r="AB21" i="3"/>
  <c r="D3" i="5" s="1"/>
  <c r="AA21" i="3"/>
  <c r="C3" i="5" s="1"/>
  <c r="AD19" i="3"/>
  <c r="F2" i="5" s="1"/>
  <c r="AC19" i="3"/>
  <c r="E2" i="5" s="1"/>
  <c r="AB19" i="3"/>
  <c r="D2" i="5" s="1"/>
  <c r="AA19" i="3"/>
  <c r="C2" i="5" s="1"/>
  <c r="Q2" i="5" l="1"/>
  <c r="P8" i="5"/>
  <c r="T8" i="5"/>
  <c r="P36" i="5"/>
  <c r="T36" i="5"/>
  <c r="P52" i="5"/>
  <c r="T52" i="5"/>
  <c r="T60" i="5"/>
  <c r="AD60" i="5"/>
  <c r="P60" i="5"/>
  <c r="T76" i="5"/>
  <c r="AD76" i="5"/>
  <c r="P76" i="5"/>
  <c r="T80" i="5"/>
  <c r="P80" i="5"/>
  <c r="AD80" i="5"/>
  <c r="P84" i="5"/>
  <c r="T84" i="5"/>
  <c r="AD84" i="5"/>
  <c r="P88" i="5"/>
  <c r="T88" i="5"/>
  <c r="AD88" i="5"/>
  <c r="T92" i="5"/>
  <c r="AD92" i="5"/>
  <c r="P92" i="5"/>
  <c r="P96" i="5"/>
  <c r="T96" i="5"/>
  <c r="AD96" i="5"/>
  <c r="T4" i="5"/>
  <c r="P4" i="5"/>
  <c r="P24" i="5"/>
  <c r="T24" i="5"/>
  <c r="P32" i="5"/>
  <c r="T32" i="5"/>
  <c r="P72" i="5"/>
  <c r="T72" i="5"/>
  <c r="AD72" i="5"/>
  <c r="P9" i="5"/>
  <c r="T9" i="5"/>
  <c r="P37" i="5"/>
  <c r="T37" i="5"/>
  <c r="P41" i="5"/>
  <c r="T41" i="5"/>
  <c r="P45" i="5"/>
  <c r="T45" i="5"/>
  <c r="P49" i="5"/>
  <c r="T49" i="5"/>
  <c r="P53" i="5"/>
  <c r="T53" i="5"/>
  <c r="P57" i="5"/>
  <c r="T57" i="5"/>
  <c r="AD57" i="5"/>
  <c r="P61" i="5"/>
  <c r="T61" i="5"/>
  <c r="AD61" i="5"/>
  <c r="P65" i="5"/>
  <c r="T65" i="5"/>
  <c r="AD65" i="5"/>
  <c r="AD69" i="5"/>
  <c r="P69" i="5"/>
  <c r="T69" i="5"/>
  <c r="P73" i="5"/>
  <c r="T73" i="5"/>
  <c r="AD73" i="5"/>
  <c r="P77" i="5"/>
  <c r="AD77" i="5"/>
  <c r="T77" i="5"/>
  <c r="P81" i="5"/>
  <c r="T81" i="5"/>
  <c r="AD81" i="5"/>
  <c r="AD85" i="5"/>
  <c r="P85" i="5"/>
  <c r="T85" i="5"/>
  <c r="P89" i="5"/>
  <c r="T89" i="5"/>
  <c r="AD89" i="5"/>
  <c r="P93" i="5"/>
  <c r="T93" i="5"/>
  <c r="AD93" i="5"/>
  <c r="P68" i="5"/>
  <c r="T68" i="5"/>
  <c r="AD68" i="5"/>
  <c r="T5" i="5"/>
  <c r="P5" i="5"/>
  <c r="P25" i="5"/>
  <c r="T25" i="5"/>
  <c r="P33" i="5"/>
  <c r="T33" i="5"/>
  <c r="P16" i="5"/>
  <c r="T16" i="5"/>
  <c r="P40" i="5"/>
  <c r="T40" i="5"/>
  <c r="P64" i="5"/>
  <c r="T64" i="5"/>
  <c r="AD64" i="5"/>
  <c r="P17" i="5"/>
  <c r="T17" i="5"/>
  <c r="P29" i="5"/>
  <c r="T29" i="5"/>
  <c r="P12" i="5"/>
  <c r="T12" i="5"/>
  <c r="T28" i="5"/>
  <c r="P28" i="5"/>
  <c r="P48" i="5"/>
  <c r="T48" i="5"/>
  <c r="P56" i="5"/>
  <c r="T56" i="5"/>
  <c r="AD56" i="5"/>
  <c r="T21" i="5"/>
  <c r="P21" i="5"/>
  <c r="T13" i="5"/>
  <c r="P13" i="5"/>
  <c r="P10" i="5"/>
  <c r="T10" i="5"/>
  <c r="T14" i="5"/>
  <c r="P14" i="5"/>
  <c r="P22" i="5"/>
  <c r="T22" i="5"/>
  <c r="P26" i="5"/>
  <c r="T26" i="5"/>
  <c r="P30" i="5"/>
  <c r="T30" i="5"/>
  <c r="P34" i="5"/>
  <c r="T34" i="5"/>
  <c r="P38" i="5"/>
  <c r="T38" i="5"/>
  <c r="P42" i="5"/>
  <c r="T42" i="5"/>
  <c r="P46" i="5"/>
  <c r="T46" i="5"/>
  <c r="T50" i="5"/>
  <c r="P50" i="5"/>
  <c r="P54" i="5"/>
  <c r="T54" i="5"/>
  <c r="AD54" i="5"/>
  <c r="P58" i="5"/>
  <c r="T58" i="5"/>
  <c r="AD58" i="5"/>
  <c r="AD62" i="5"/>
  <c r="P62" i="5"/>
  <c r="T62" i="5"/>
  <c r="T66" i="5"/>
  <c r="P66" i="5"/>
  <c r="AD66" i="5"/>
  <c r="P70" i="5"/>
  <c r="T70" i="5"/>
  <c r="AD70" i="5"/>
  <c r="P74" i="5"/>
  <c r="T74" i="5"/>
  <c r="AD74" i="5"/>
  <c r="AD78" i="5"/>
  <c r="P78" i="5"/>
  <c r="T78" i="5"/>
  <c r="T82" i="5"/>
  <c r="P82" i="5"/>
  <c r="AD82" i="5"/>
  <c r="P86" i="5"/>
  <c r="T86" i="5"/>
  <c r="AD86" i="5"/>
  <c r="P90" i="5"/>
  <c r="T90" i="5"/>
  <c r="AD90" i="5"/>
  <c r="AD94" i="5"/>
  <c r="P94" i="5"/>
  <c r="T94" i="5"/>
  <c r="T20" i="5"/>
  <c r="P20" i="5"/>
  <c r="T44" i="5"/>
  <c r="P44" i="5"/>
  <c r="T2" i="5"/>
  <c r="P2" i="5"/>
  <c r="P6" i="5"/>
  <c r="T6" i="5"/>
  <c r="P18" i="5"/>
  <c r="T18" i="5"/>
  <c r="T3" i="5"/>
  <c r="P3" i="5"/>
  <c r="P7" i="5"/>
  <c r="T7" i="5"/>
  <c r="P11" i="5"/>
  <c r="T11" i="5"/>
  <c r="P15" i="5"/>
  <c r="T15" i="5"/>
  <c r="T19" i="5"/>
  <c r="P19" i="5"/>
  <c r="P23" i="5"/>
  <c r="T23" i="5"/>
  <c r="P27" i="5"/>
  <c r="T27" i="5"/>
  <c r="P31" i="5"/>
  <c r="T31" i="5"/>
  <c r="T35" i="5"/>
  <c r="P35" i="5"/>
  <c r="P39" i="5"/>
  <c r="T39" i="5"/>
  <c r="P43" i="5"/>
  <c r="T43" i="5"/>
  <c r="P47" i="5"/>
  <c r="T47" i="5"/>
  <c r="T51" i="5"/>
  <c r="P51" i="5"/>
  <c r="AD55" i="5"/>
  <c r="P55" i="5"/>
  <c r="T55" i="5"/>
  <c r="AD59" i="5"/>
  <c r="P59" i="5"/>
  <c r="T59" i="5"/>
  <c r="P63" i="5"/>
  <c r="T63" i="5"/>
  <c r="AD63" i="5"/>
  <c r="T67" i="5"/>
  <c r="AD67" i="5"/>
  <c r="P67" i="5"/>
  <c r="AD71" i="5"/>
  <c r="P71" i="5"/>
  <c r="T71" i="5"/>
  <c r="AD75" i="5"/>
  <c r="P75" i="5"/>
  <c r="T75" i="5"/>
  <c r="P79" i="5"/>
  <c r="T79" i="5"/>
  <c r="AD79" i="5"/>
  <c r="T83" i="5"/>
  <c r="AD83" i="5"/>
  <c r="P83" i="5"/>
  <c r="AD87" i="5"/>
  <c r="P87" i="5"/>
  <c r="T87" i="5"/>
  <c r="P91" i="5"/>
  <c r="AD91" i="5"/>
  <c r="T91" i="5"/>
  <c r="P95" i="5"/>
  <c r="T95" i="5"/>
  <c r="AD95" i="5"/>
  <c r="AI288" i="3"/>
  <c r="K96" i="5" s="1"/>
  <c r="AH288" i="3"/>
  <c r="J96" i="5" s="1"/>
  <c r="AG288" i="3"/>
  <c r="I96" i="5" s="1"/>
  <c r="AF288" i="3"/>
  <c r="H96" i="5" s="1"/>
  <c r="U96" i="5" s="1"/>
  <c r="AE288" i="3"/>
  <c r="G96" i="5" s="1"/>
  <c r="Z288" i="3"/>
  <c r="B96" i="5" s="1"/>
  <c r="W96" i="5" s="1"/>
  <c r="V288" i="3"/>
  <c r="W287" i="3"/>
  <c r="V287" i="3"/>
  <c r="AI286" i="3"/>
  <c r="K95" i="5" s="1"/>
  <c r="AH286" i="3"/>
  <c r="J95" i="5" s="1"/>
  <c r="AG286" i="3"/>
  <c r="I95" i="5" s="1"/>
  <c r="AF286" i="3"/>
  <c r="AE286" i="3"/>
  <c r="Z286" i="3"/>
  <c r="B95" i="5" s="1"/>
  <c r="W95" i="5" s="1"/>
  <c r="V286" i="3"/>
  <c r="W285" i="3"/>
  <c r="V285" i="3"/>
  <c r="AI284" i="3"/>
  <c r="K94" i="5" s="1"/>
  <c r="AH284" i="3"/>
  <c r="J94" i="5" s="1"/>
  <c r="AG284" i="3"/>
  <c r="I94" i="5" s="1"/>
  <c r="AF284" i="3"/>
  <c r="H94" i="5" s="1"/>
  <c r="U94" i="5" s="1"/>
  <c r="AE284" i="3"/>
  <c r="G94" i="5" s="1"/>
  <c r="Z284" i="3"/>
  <c r="B94" i="5" s="1"/>
  <c r="W94" i="5" s="1"/>
  <c r="V284" i="3"/>
  <c r="W283" i="3"/>
  <c r="V283" i="3"/>
  <c r="AI282" i="3"/>
  <c r="K93" i="5" s="1"/>
  <c r="AH282" i="3"/>
  <c r="J93" i="5" s="1"/>
  <c r="AG282" i="3"/>
  <c r="I93" i="5" s="1"/>
  <c r="AF282" i="3"/>
  <c r="H93" i="5" s="1"/>
  <c r="U93" i="5" s="1"/>
  <c r="AE282" i="3"/>
  <c r="G93" i="5" s="1"/>
  <c r="Z282" i="3"/>
  <c r="B93" i="5" s="1"/>
  <c r="W93" i="5" s="1"/>
  <c r="V282" i="3"/>
  <c r="W281" i="3"/>
  <c r="V281" i="3"/>
  <c r="AI280" i="3"/>
  <c r="K92" i="5" s="1"/>
  <c r="AH280" i="3"/>
  <c r="J92" i="5" s="1"/>
  <c r="AG280" i="3"/>
  <c r="I92" i="5" s="1"/>
  <c r="AF280" i="3"/>
  <c r="H92" i="5" s="1"/>
  <c r="U92" i="5" s="1"/>
  <c r="AE280" i="3"/>
  <c r="G92" i="5" s="1"/>
  <c r="Z280" i="3"/>
  <c r="B92" i="5" s="1"/>
  <c r="W92" i="5" s="1"/>
  <c r="V280" i="3"/>
  <c r="W279" i="3"/>
  <c r="V279" i="3"/>
  <c r="AI278" i="3"/>
  <c r="K91" i="5" s="1"/>
  <c r="AH278" i="3"/>
  <c r="J91" i="5" s="1"/>
  <c r="AG278" i="3"/>
  <c r="I91" i="5" s="1"/>
  <c r="AF278" i="3"/>
  <c r="H91" i="5" s="1"/>
  <c r="U91" i="5" s="1"/>
  <c r="AE278" i="3"/>
  <c r="G91" i="5" s="1"/>
  <c r="Z278" i="3"/>
  <c r="B91" i="5" s="1"/>
  <c r="W91" i="5" s="1"/>
  <c r="V278" i="3"/>
  <c r="W277" i="3"/>
  <c r="V277" i="3"/>
  <c r="AI276" i="3"/>
  <c r="K90" i="5" s="1"/>
  <c r="AH276" i="3"/>
  <c r="J90" i="5" s="1"/>
  <c r="AG276" i="3"/>
  <c r="I90" i="5" s="1"/>
  <c r="AF276" i="3"/>
  <c r="AE276" i="3"/>
  <c r="G90" i="5" s="1"/>
  <c r="Z276" i="3"/>
  <c r="B90" i="5" s="1"/>
  <c r="W90" i="5" s="1"/>
  <c r="V276" i="3"/>
  <c r="W275" i="3"/>
  <c r="V275" i="3"/>
  <c r="AI274" i="3"/>
  <c r="K89" i="5" s="1"/>
  <c r="AH274" i="3"/>
  <c r="J89" i="5" s="1"/>
  <c r="AG274" i="3"/>
  <c r="I89" i="5" s="1"/>
  <c r="AF274" i="3"/>
  <c r="H89" i="5" s="1"/>
  <c r="U89" i="5" s="1"/>
  <c r="AE274" i="3"/>
  <c r="G89" i="5" s="1"/>
  <c r="Z274" i="3"/>
  <c r="B89" i="5" s="1"/>
  <c r="W89" i="5" s="1"/>
  <c r="V274" i="3"/>
  <c r="W273" i="3"/>
  <c r="V273" i="3"/>
  <c r="AI272" i="3"/>
  <c r="K88" i="5" s="1"/>
  <c r="AH272" i="3"/>
  <c r="J88" i="5" s="1"/>
  <c r="AG272" i="3"/>
  <c r="I88" i="5" s="1"/>
  <c r="AF272" i="3"/>
  <c r="AE272" i="3"/>
  <c r="G88" i="5" s="1"/>
  <c r="Z272" i="3"/>
  <c r="B88" i="5" s="1"/>
  <c r="W88" i="5" s="1"/>
  <c r="V272" i="3"/>
  <c r="W271" i="3"/>
  <c r="V271" i="3"/>
  <c r="AI270" i="3"/>
  <c r="K87" i="5" s="1"/>
  <c r="AH270" i="3"/>
  <c r="J87" i="5" s="1"/>
  <c r="AG270" i="3"/>
  <c r="I87" i="5" s="1"/>
  <c r="AF270" i="3"/>
  <c r="H87" i="5" s="1"/>
  <c r="U87" i="5" s="1"/>
  <c r="AE270" i="3"/>
  <c r="G87" i="5" s="1"/>
  <c r="Z270" i="3"/>
  <c r="B87" i="5" s="1"/>
  <c r="W87" i="5" s="1"/>
  <c r="V270" i="3"/>
  <c r="W269" i="3"/>
  <c r="V269" i="3"/>
  <c r="AI268" i="3"/>
  <c r="K86" i="5" s="1"/>
  <c r="AH268" i="3"/>
  <c r="J86" i="5" s="1"/>
  <c r="AG268" i="3"/>
  <c r="I86" i="5" s="1"/>
  <c r="AF268" i="3"/>
  <c r="H86" i="5" s="1"/>
  <c r="U86" i="5" s="1"/>
  <c r="AE268" i="3"/>
  <c r="G86" i="5" s="1"/>
  <c r="Z268" i="3"/>
  <c r="B86" i="5" s="1"/>
  <c r="W86" i="5" s="1"/>
  <c r="V268" i="3"/>
  <c r="W267" i="3"/>
  <c r="V267" i="3"/>
  <c r="AI266" i="3"/>
  <c r="K85" i="5" s="1"/>
  <c r="AH266" i="3"/>
  <c r="J85" i="5" s="1"/>
  <c r="AG266" i="3"/>
  <c r="I85" i="5" s="1"/>
  <c r="AF266" i="3"/>
  <c r="H85" i="5" s="1"/>
  <c r="U85" i="5" s="1"/>
  <c r="AE266" i="3"/>
  <c r="G85" i="5" s="1"/>
  <c r="Z266" i="3"/>
  <c r="B85" i="5" s="1"/>
  <c r="W85" i="5" s="1"/>
  <c r="V266" i="3"/>
  <c r="W265" i="3"/>
  <c r="V265" i="3"/>
  <c r="AI264" i="3"/>
  <c r="K84" i="5" s="1"/>
  <c r="AH264" i="3"/>
  <c r="J84" i="5" s="1"/>
  <c r="AG264" i="3"/>
  <c r="I84" i="5" s="1"/>
  <c r="AF264" i="3"/>
  <c r="H84" i="5" s="1"/>
  <c r="U84" i="5" s="1"/>
  <c r="AE264" i="3"/>
  <c r="G84" i="5" s="1"/>
  <c r="Z264" i="3"/>
  <c r="B84" i="5" s="1"/>
  <c r="W84" i="5" s="1"/>
  <c r="V264" i="3"/>
  <c r="W263" i="3"/>
  <c r="V263" i="3"/>
  <c r="AI262" i="3"/>
  <c r="K83" i="5" s="1"/>
  <c r="AH262" i="3"/>
  <c r="J83" i="5" s="1"/>
  <c r="AG262" i="3"/>
  <c r="I83" i="5" s="1"/>
  <c r="AF262" i="3"/>
  <c r="H83" i="5" s="1"/>
  <c r="U83" i="5" s="1"/>
  <c r="AE262" i="3"/>
  <c r="G83" i="5" s="1"/>
  <c r="Z262" i="3"/>
  <c r="B83" i="5" s="1"/>
  <c r="W83" i="5" s="1"/>
  <c r="V262" i="3"/>
  <c r="W261" i="3"/>
  <c r="V261" i="3"/>
  <c r="AI260" i="3"/>
  <c r="K82" i="5" s="1"/>
  <c r="AH260" i="3"/>
  <c r="J82" i="5" s="1"/>
  <c r="AG260" i="3"/>
  <c r="I82" i="5" s="1"/>
  <c r="AF260" i="3"/>
  <c r="H82" i="5" s="1"/>
  <c r="U82" i="5" s="1"/>
  <c r="AE260" i="3"/>
  <c r="G82" i="5" s="1"/>
  <c r="Z260" i="3"/>
  <c r="B82" i="5" s="1"/>
  <c r="W82" i="5" s="1"/>
  <c r="V260" i="3"/>
  <c r="W259" i="3"/>
  <c r="V259" i="3"/>
  <c r="AI258" i="3"/>
  <c r="K81" i="5" s="1"/>
  <c r="AH258" i="3"/>
  <c r="J81" i="5" s="1"/>
  <c r="AG258" i="3"/>
  <c r="I81" i="5" s="1"/>
  <c r="AF258" i="3"/>
  <c r="H81" i="5" s="1"/>
  <c r="U81" i="5" s="1"/>
  <c r="AE258" i="3"/>
  <c r="G81" i="5" s="1"/>
  <c r="Z258" i="3"/>
  <c r="B81" i="5" s="1"/>
  <c r="W81" i="5" s="1"/>
  <c r="V258" i="3"/>
  <c r="W257" i="3"/>
  <c r="V257" i="3"/>
  <c r="AI256" i="3"/>
  <c r="K80" i="5" s="1"/>
  <c r="AH256" i="3"/>
  <c r="J80" i="5" s="1"/>
  <c r="AG256" i="3"/>
  <c r="AF256" i="3"/>
  <c r="H80" i="5" s="1"/>
  <c r="U80" i="5" s="1"/>
  <c r="AE256" i="3"/>
  <c r="G80" i="5" s="1"/>
  <c r="Z256" i="3"/>
  <c r="B80" i="5" s="1"/>
  <c r="W80" i="5" s="1"/>
  <c r="V256" i="3"/>
  <c r="W255" i="3"/>
  <c r="V255" i="3"/>
  <c r="AI240" i="3"/>
  <c r="K79" i="5" s="1"/>
  <c r="AH240" i="3"/>
  <c r="J79" i="5" s="1"/>
  <c r="AG240" i="3"/>
  <c r="I79" i="5" s="1"/>
  <c r="AF240" i="3"/>
  <c r="H79" i="5" s="1"/>
  <c r="U79" i="5" s="1"/>
  <c r="AE240" i="3"/>
  <c r="G79" i="5" s="1"/>
  <c r="Z240" i="3"/>
  <c r="B79" i="5" s="1"/>
  <c r="W79" i="5" s="1"/>
  <c r="V240" i="3"/>
  <c r="W239" i="3"/>
  <c r="V239" i="3"/>
  <c r="AI238" i="3"/>
  <c r="K78" i="5" s="1"/>
  <c r="AH238" i="3"/>
  <c r="J78" i="5" s="1"/>
  <c r="AG238" i="3"/>
  <c r="I78" i="5" s="1"/>
  <c r="AF238" i="3"/>
  <c r="H78" i="5" s="1"/>
  <c r="U78" i="5" s="1"/>
  <c r="AE238" i="3"/>
  <c r="G78" i="5" s="1"/>
  <c r="Z238" i="3"/>
  <c r="B78" i="5" s="1"/>
  <c r="W78" i="5" s="1"/>
  <c r="V238" i="3"/>
  <c r="W237" i="3"/>
  <c r="V237" i="3"/>
  <c r="AI236" i="3"/>
  <c r="K77" i="5" s="1"/>
  <c r="AH236" i="3"/>
  <c r="J77" i="5" s="1"/>
  <c r="AG236" i="3"/>
  <c r="I77" i="5" s="1"/>
  <c r="AF236" i="3"/>
  <c r="H77" i="5" s="1"/>
  <c r="U77" i="5" s="1"/>
  <c r="AE236" i="3"/>
  <c r="G77" i="5" s="1"/>
  <c r="Z236" i="3"/>
  <c r="B77" i="5" s="1"/>
  <c r="W77" i="5" s="1"/>
  <c r="V236" i="3"/>
  <c r="W235" i="3"/>
  <c r="V235" i="3"/>
  <c r="AI234" i="3"/>
  <c r="K76" i="5" s="1"/>
  <c r="AH234" i="3"/>
  <c r="J76" i="5" s="1"/>
  <c r="AG234" i="3"/>
  <c r="I76" i="5" s="1"/>
  <c r="AF234" i="3"/>
  <c r="H76" i="5" s="1"/>
  <c r="U76" i="5" s="1"/>
  <c r="AE234" i="3"/>
  <c r="G76" i="5" s="1"/>
  <c r="Z234" i="3"/>
  <c r="B76" i="5" s="1"/>
  <c r="W76" i="5" s="1"/>
  <c r="W233" i="3"/>
  <c r="V234" i="3" s="1"/>
  <c r="AI232" i="3"/>
  <c r="K75" i="5" s="1"/>
  <c r="AH232" i="3"/>
  <c r="J75" i="5" s="1"/>
  <c r="AG232" i="3"/>
  <c r="I75" i="5" s="1"/>
  <c r="AF232" i="3"/>
  <c r="H75" i="5" s="1"/>
  <c r="U75" i="5" s="1"/>
  <c r="AE232" i="3"/>
  <c r="G75" i="5" s="1"/>
  <c r="Z232" i="3"/>
  <c r="B75" i="5" s="1"/>
  <c r="W75" i="5" s="1"/>
  <c r="V232" i="3"/>
  <c r="W231" i="3"/>
  <c r="V231" i="3"/>
  <c r="AI230" i="3"/>
  <c r="K74" i="5" s="1"/>
  <c r="AH230" i="3"/>
  <c r="J74" i="5" s="1"/>
  <c r="AG230" i="3"/>
  <c r="I74" i="5" s="1"/>
  <c r="AF230" i="3"/>
  <c r="H74" i="5" s="1"/>
  <c r="U74" i="5" s="1"/>
  <c r="AE230" i="3"/>
  <c r="G74" i="5" s="1"/>
  <c r="Z230" i="3"/>
  <c r="B74" i="5" s="1"/>
  <c r="W74" i="5" s="1"/>
  <c r="V230" i="3"/>
  <c r="W229" i="3"/>
  <c r="V229" i="3"/>
  <c r="AI228" i="3"/>
  <c r="K73" i="5" s="1"/>
  <c r="AH228" i="3"/>
  <c r="J73" i="5" s="1"/>
  <c r="AG228" i="3"/>
  <c r="I73" i="5" s="1"/>
  <c r="AF228" i="3"/>
  <c r="H73" i="5" s="1"/>
  <c r="U73" i="5" s="1"/>
  <c r="AE228" i="3"/>
  <c r="G73" i="5" s="1"/>
  <c r="Z228" i="3"/>
  <c r="B73" i="5" s="1"/>
  <c r="W73" i="5" s="1"/>
  <c r="V228" i="3"/>
  <c r="W227" i="3"/>
  <c r="V227" i="3"/>
  <c r="AI226" i="3"/>
  <c r="K72" i="5" s="1"/>
  <c r="AH226" i="3"/>
  <c r="J72" i="5" s="1"/>
  <c r="AG226" i="3"/>
  <c r="I72" i="5" s="1"/>
  <c r="AF226" i="3"/>
  <c r="H72" i="5" s="1"/>
  <c r="U72" i="5" s="1"/>
  <c r="AE226" i="3"/>
  <c r="G72" i="5" s="1"/>
  <c r="Z226" i="3"/>
  <c r="B72" i="5" s="1"/>
  <c r="W72" i="5" s="1"/>
  <c r="V226" i="3"/>
  <c r="W225" i="3"/>
  <c r="V225" i="3"/>
  <c r="AI224" i="3"/>
  <c r="K71" i="5" s="1"/>
  <c r="AH224" i="3"/>
  <c r="J71" i="5" s="1"/>
  <c r="AG224" i="3"/>
  <c r="I71" i="5" s="1"/>
  <c r="AF224" i="3"/>
  <c r="AE224" i="3"/>
  <c r="G71" i="5" s="1"/>
  <c r="Z224" i="3"/>
  <c r="B71" i="5" s="1"/>
  <c r="W71" i="5" s="1"/>
  <c r="V224" i="3"/>
  <c r="W223" i="3"/>
  <c r="V223" i="3"/>
  <c r="AI222" i="3"/>
  <c r="K70" i="5" s="1"/>
  <c r="AH222" i="3"/>
  <c r="J70" i="5" s="1"/>
  <c r="AG222" i="3"/>
  <c r="I70" i="5" s="1"/>
  <c r="AF222" i="3"/>
  <c r="AE222" i="3"/>
  <c r="G70" i="5" s="1"/>
  <c r="Z222" i="3"/>
  <c r="B70" i="5" s="1"/>
  <c r="W70" i="5" s="1"/>
  <c r="V222" i="3"/>
  <c r="W221" i="3"/>
  <c r="V221" i="3"/>
  <c r="AI220" i="3"/>
  <c r="K69" i="5" s="1"/>
  <c r="AH220" i="3"/>
  <c r="J69" i="5" s="1"/>
  <c r="AG220" i="3"/>
  <c r="I69" i="5" s="1"/>
  <c r="AF220" i="3"/>
  <c r="H69" i="5" s="1"/>
  <c r="U69" i="5" s="1"/>
  <c r="AE220" i="3"/>
  <c r="G69" i="5" s="1"/>
  <c r="Z220" i="3"/>
  <c r="B69" i="5" s="1"/>
  <c r="W69" i="5" s="1"/>
  <c r="V220" i="3"/>
  <c r="W219" i="3"/>
  <c r="V219" i="3"/>
  <c r="AI218" i="3"/>
  <c r="K68" i="5" s="1"/>
  <c r="AH218" i="3"/>
  <c r="J68" i="5" s="1"/>
  <c r="AG218" i="3"/>
  <c r="I68" i="5" s="1"/>
  <c r="AF218" i="3"/>
  <c r="AE218" i="3"/>
  <c r="G68" i="5" s="1"/>
  <c r="Z218" i="3"/>
  <c r="B68" i="5" s="1"/>
  <c r="W68" i="5" s="1"/>
  <c r="V218" i="3"/>
  <c r="W217" i="3"/>
  <c r="V217" i="3"/>
  <c r="AI216" i="3"/>
  <c r="K67" i="5" s="1"/>
  <c r="AH216" i="3"/>
  <c r="J67" i="5" s="1"/>
  <c r="AG216" i="3"/>
  <c r="I67" i="5" s="1"/>
  <c r="AF216" i="3"/>
  <c r="H67" i="5" s="1"/>
  <c r="U67" i="5" s="1"/>
  <c r="AE216" i="3"/>
  <c r="G67" i="5" s="1"/>
  <c r="Z216" i="3"/>
  <c r="B67" i="5" s="1"/>
  <c r="W67" i="5" s="1"/>
  <c r="V216" i="3"/>
  <c r="W215" i="3"/>
  <c r="V215" i="3"/>
  <c r="AI214" i="3"/>
  <c r="K66" i="5" s="1"/>
  <c r="AH214" i="3"/>
  <c r="J66" i="5" s="1"/>
  <c r="AG214" i="3"/>
  <c r="I66" i="5" s="1"/>
  <c r="AF214" i="3"/>
  <c r="H66" i="5" s="1"/>
  <c r="U66" i="5" s="1"/>
  <c r="AE214" i="3"/>
  <c r="G66" i="5" s="1"/>
  <c r="Z214" i="3"/>
  <c r="B66" i="5" s="1"/>
  <c r="W66" i="5" s="1"/>
  <c r="V214" i="3"/>
  <c r="W213" i="3"/>
  <c r="V213" i="3"/>
  <c r="AI212" i="3"/>
  <c r="K65" i="5" s="1"/>
  <c r="AH212" i="3"/>
  <c r="J65" i="5" s="1"/>
  <c r="AG212" i="3"/>
  <c r="I65" i="5" s="1"/>
  <c r="AF212" i="3"/>
  <c r="H65" i="5" s="1"/>
  <c r="U65" i="5" s="1"/>
  <c r="AE212" i="3"/>
  <c r="G65" i="5" s="1"/>
  <c r="Z212" i="3"/>
  <c r="B65" i="5" s="1"/>
  <c r="W65" i="5" s="1"/>
  <c r="V212" i="3"/>
  <c r="W211" i="3"/>
  <c r="V211" i="3"/>
  <c r="AI210" i="3"/>
  <c r="K64" i="5" s="1"/>
  <c r="AH210" i="3"/>
  <c r="J64" i="5" s="1"/>
  <c r="AG210" i="3"/>
  <c r="I64" i="5" s="1"/>
  <c r="AF210" i="3"/>
  <c r="H64" i="5" s="1"/>
  <c r="U64" i="5" s="1"/>
  <c r="AE210" i="3"/>
  <c r="G64" i="5" s="1"/>
  <c r="Z210" i="3"/>
  <c r="B64" i="5" s="1"/>
  <c r="W64" i="5" s="1"/>
  <c r="V210" i="3"/>
  <c r="W209" i="3"/>
  <c r="V209" i="3"/>
  <c r="AI208" i="3"/>
  <c r="K63" i="5" s="1"/>
  <c r="AH208" i="3"/>
  <c r="J63" i="5" s="1"/>
  <c r="AG208" i="3"/>
  <c r="I63" i="5" s="1"/>
  <c r="AF208" i="3"/>
  <c r="H63" i="5" s="1"/>
  <c r="U63" i="5" s="1"/>
  <c r="AE208" i="3"/>
  <c r="G63" i="5" s="1"/>
  <c r="Z208" i="3"/>
  <c r="B63" i="5" s="1"/>
  <c r="W63" i="5" s="1"/>
  <c r="V208" i="3"/>
  <c r="W207" i="3"/>
  <c r="V207" i="3"/>
  <c r="AI192" i="3"/>
  <c r="K62" i="5" s="1"/>
  <c r="AH192" i="3"/>
  <c r="J62" i="5" s="1"/>
  <c r="AG192" i="3"/>
  <c r="AF192" i="3"/>
  <c r="H62" i="5" s="1"/>
  <c r="U62" i="5" s="1"/>
  <c r="AE192" i="3"/>
  <c r="G62" i="5" s="1"/>
  <c r="Z192" i="3"/>
  <c r="B62" i="5" s="1"/>
  <c r="W62" i="5" s="1"/>
  <c r="V192" i="3"/>
  <c r="W191" i="3"/>
  <c r="V191" i="3"/>
  <c r="AI190" i="3"/>
  <c r="K61" i="5" s="1"/>
  <c r="AH190" i="3"/>
  <c r="J61" i="5" s="1"/>
  <c r="AG190" i="3"/>
  <c r="I61" i="5" s="1"/>
  <c r="AF190" i="3"/>
  <c r="H61" i="5" s="1"/>
  <c r="U61" i="5" s="1"/>
  <c r="AE190" i="3"/>
  <c r="G61" i="5" s="1"/>
  <c r="Z190" i="3"/>
  <c r="B61" i="5" s="1"/>
  <c r="W61" i="5" s="1"/>
  <c r="V190" i="3"/>
  <c r="W189" i="3"/>
  <c r="V189" i="3"/>
  <c r="AI188" i="3"/>
  <c r="K60" i="5" s="1"/>
  <c r="AH188" i="3"/>
  <c r="J60" i="5" s="1"/>
  <c r="AG188" i="3"/>
  <c r="I60" i="5" s="1"/>
  <c r="AF188" i="3"/>
  <c r="H60" i="5" s="1"/>
  <c r="U60" i="5" s="1"/>
  <c r="AE188" i="3"/>
  <c r="G60" i="5" s="1"/>
  <c r="Z188" i="3"/>
  <c r="B60" i="5" s="1"/>
  <c r="W60" i="5" s="1"/>
  <c r="V188" i="3"/>
  <c r="W187" i="3"/>
  <c r="V187" i="3"/>
  <c r="AI186" i="3"/>
  <c r="K59" i="5" s="1"/>
  <c r="AH186" i="3"/>
  <c r="J59" i="5" s="1"/>
  <c r="AG186" i="3"/>
  <c r="I59" i="5" s="1"/>
  <c r="AF186" i="3"/>
  <c r="H59" i="5" s="1"/>
  <c r="U59" i="5" s="1"/>
  <c r="AE186" i="3"/>
  <c r="G59" i="5" s="1"/>
  <c r="Z186" i="3"/>
  <c r="B59" i="5" s="1"/>
  <c r="W59" i="5" s="1"/>
  <c r="V186" i="3"/>
  <c r="W185" i="3"/>
  <c r="V185" i="3"/>
  <c r="AI184" i="3"/>
  <c r="K58" i="5" s="1"/>
  <c r="AH184" i="3"/>
  <c r="J58" i="5" s="1"/>
  <c r="AG184" i="3"/>
  <c r="I58" i="5" s="1"/>
  <c r="AF184" i="3"/>
  <c r="H58" i="5" s="1"/>
  <c r="U58" i="5" s="1"/>
  <c r="AE184" i="3"/>
  <c r="G58" i="5" s="1"/>
  <c r="Z184" i="3"/>
  <c r="B58" i="5" s="1"/>
  <c r="W58" i="5" s="1"/>
  <c r="V184" i="3"/>
  <c r="W183" i="3"/>
  <c r="V183" i="3"/>
  <c r="AI182" i="3"/>
  <c r="K57" i="5" s="1"/>
  <c r="AH182" i="3"/>
  <c r="J57" i="5" s="1"/>
  <c r="AG182" i="3"/>
  <c r="I57" i="5" s="1"/>
  <c r="AF182" i="3"/>
  <c r="H57" i="5" s="1"/>
  <c r="U57" i="5" s="1"/>
  <c r="AE182" i="3"/>
  <c r="G57" i="5" s="1"/>
  <c r="Z182" i="3"/>
  <c r="B57" i="5" s="1"/>
  <c r="W57" i="5" s="1"/>
  <c r="V182" i="3"/>
  <c r="W181" i="3"/>
  <c r="V181" i="3"/>
  <c r="AI180" i="3"/>
  <c r="K56" i="5" s="1"/>
  <c r="AH180" i="3"/>
  <c r="J56" i="5" s="1"/>
  <c r="AG180" i="3"/>
  <c r="I56" i="5" s="1"/>
  <c r="AF180" i="3"/>
  <c r="H56" i="5" s="1"/>
  <c r="U56" i="5" s="1"/>
  <c r="AE180" i="3"/>
  <c r="G56" i="5" s="1"/>
  <c r="Z180" i="3"/>
  <c r="B56" i="5" s="1"/>
  <c r="W56" i="5" s="1"/>
  <c r="V180" i="3"/>
  <c r="W179" i="3"/>
  <c r="V179" i="3"/>
  <c r="AI178" i="3"/>
  <c r="K55" i="5" s="1"/>
  <c r="AH178" i="3"/>
  <c r="J55" i="5" s="1"/>
  <c r="AG178" i="3"/>
  <c r="I55" i="5" s="1"/>
  <c r="AF178" i="3"/>
  <c r="H55" i="5" s="1"/>
  <c r="U55" i="5" s="1"/>
  <c r="AE178" i="3"/>
  <c r="G55" i="5" s="1"/>
  <c r="Z178" i="3"/>
  <c r="B55" i="5" s="1"/>
  <c r="W55" i="5" s="1"/>
  <c r="V178" i="3"/>
  <c r="W177" i="3"/>
  <c r="V177" i="3"/>
  <c r="AI176" i="3"/>
  <c r="K54" i="5" s="1"/>
  <c r="AH176" i="3"/>
  <c r="J54" i="5" s="1"/>
  <c r="AG176" i="3"/>
  <c r="I54" i="5" s="1"/>
  <c r="AF176" i="3"/>
  <c r="AE176" i="3"/>
  <c r="G54" i="5" s="1"/>
  <c r="Z176" i="3"/>
  <c r="B54" i="5" s="1"/>
  <c r="W54" i="5" s="1"/>
  <c r="V176" i="3"/>
  <c r="W175" i="3"/>
  <c r="V175" i="3"/>
  <c r="AI174" i="3"/>
  <c r="K53" i="5" s="1"/>
  <c r="AG174" i="3"/>
  <c r="I53" i="5" s="1"/>
  <c r="AF174" i="3"/>
  <c r="H53" i="5" s="1"/>
  <c r="U53" i="5" s="1"/>
  <c r="AE174" i="3"/>
  <c r="G53" i="5" s="1"/>
  <c r="Z174" i="3"/>
  <c r="B53" i="5" s="1"/>
  <c r="W53" i="5" s="1"/>
  <c r="W173" i="3"/>
  <c r="AI172" i="3"/>
  <c r="K52" i="5" s="1"/>
  <c r="AG172" i="3"/>
  <c r="I52" i="5" s="1"/>
  <c r="AF172" i="3"/>
  <c r="H52" i="5" s="1"/>
  <c r="U52" i="5" s="1"/>
  <c r="AE172" i="3"/>
  <c r="G52" i="5" s="1"/>
  <c r="Z172" i="3"/>
  <c r="B52" i="5" s="1"/>
  <c r="W52" i="5" s="1"/>
  <c r="W171" i="3"/>
  <c r="AI170" i="3"/>
  <c r="K51" i="5" s="1"/>
  <c r="AG170" i="3"/>
  <c r="I51" i="5" s="1"/>
  <c r="AF170" i="3"/>
  <c r="H51" i="5" s="1"/>
  <c r="U51" i="5" s="1"/>
  <c r="AE170" i="3"/>
  <c r="G51" i="5" s="1"/>
  <c r="Z170" i="3"/>
  <c r="B51" i="5" s="1"/>
  <c r="W51" i="5" s="1"/>
  <c r="W169" i="3"/>
  <c r="AI168" i="3"/>
  <c r="K50" i="5" s="1"/>
  <c r="AG168" i="3"/>
  <c r="I50" i="5" s="1"/>
  <c r="AF168" i="3"/>
  <c r="H50" i="5" s="1"/>
  <c r="U50" i="5" s="1"/>
  <c r="AE168" i="3"/>
  <c r="Z168" i="3"/>
  <c r="B50" i="5" s="1"/>
  <c r="W50" i="5" s="1"/>
  <c r="W167" i="3"/>
  <c r="AI166" i="3"/>
  <c r="K49" i="5" s="1"/>
  <c r="AH166" i="3"/>
  <c r="J49" i="5" s="1"/>
  <c r="AG166" i="3"/>
  <c r="I49" i="5" s="1"/>
  <c r="AD49" i="5" s="1"/>
  <c r="AF166" i="3"/>
  <c r="H49" i="5" s="1"/>
  <c r="U49" i="5" s="1"/>
  <c r="AE166" i="3"/>
  <c r="G49" i="5" s="1"/>
  <c r="Z166" i="3"/>
  <c r="B49" i="5" s="1"/>
  <c r="W49" i="5" s="1"/>
  <c r="W165" i="3"/>
  <c r="AI164" i="3"/>
  <c r="K48" i="5" s="1"/>
  <c r="AG164" i="3"/>
  <c r="I48" i="5" s="1"/>
  <c r="AF164" i="3"/>
  <c r="H48" i="5" s="1"/>
  <c r="U48" i="5" s="1"/>
  <c r="AE164" i="3"/>
  <c r="G48" i="5" s="1"/>
  <c r="Z164" i="3"/>
  <c r="B48" i="5" s="1"/>
  <c r="W48" i="5" s="1"/>
  <c r="W163" i="3"/>
  <c r="AI162" i="3"/>
  <c r="K47" i="5" s="1"/>
  <c r="AG162" i="3"/>
  <c r="I47" i="5" s="1"/>
  <c r="AF162" i="3"/>
  <c r="AE162" i="3"/>
  <c r="G47" i="5" s="1"/>
  <c r="Z162" i="3"/>
  <c r="B47" i="5" s="1"/>
  <c r="W47" i="5" s="1"/>
  <c r="W161" i="3"/>
  <c r="AI160" i="3"/>
  <c r="K46" i="5" s="1"/>
  <c r="AG160" i="3"/>
  <c r="I46" i="5" s="1"/>
  <c r="AF160" i="3"/>
  <c r="H46" i="5" s="1"/>
  <c r="U46" i="5" s="1"/>
  <c r="AE160" i="3"/>
  <c r="G46" i="5" s="1"/>
  <c r="Z160" i="3"/>
  <c r="B46" i="5" s="1"/>
  <c r="W46" i="5" s="1"/>
  <c r="W159" i="3"/>
  <c r="AI144" i="3"/>
  <c r="K45" i="5" s="1"/>
  <c r="AG144" i="3"/>
  <c r="I45" i="5" s="1"/>
  <c r="AF144" i="3"/>
  <c r="H45" i="5" s="1"/>
  <c r="U45" i="5" s="1"/>
  <c r="AE144" i="3"/>
  <c r="G45" i="5" s="1"/>
  <c r="Z144" i="3"/>
  <c r="B45" i="5" s="1"/>
  <c r="W45" i="5" s="1"/>
  <c r="W143" i="3"/>
  <c r="AI142" i="3"/>
  <c r="K44" i="5" s="1"/>
  <c r="AG142" i="3"/>
  <c r="I44" i="5" s="1"/>
  <c r="AF142" i="3"/>
  <c r="H44" i="5" s="1"/>
  <c r="U44" i="5" s="1"/>
  <c r="AE142" i="3"/>
  <c r="G44" i="5" s="1"/>
  <c r="Z142" i="3"/>
  <c r="B44" i="5" s="1"/>
  <c r="W44" i="5" s="1"/>
  <c r="W141" i="3"/>
  <c r="AI140" i="3"/>
  <c r="K43" i="5" s="1"/>
  <c r="AG140" i="3"/>
  <c r="I43" i="5" s="1"/>
  <c r="AF140" i="3"/>
  <c r="H43" i="5" s="1"/>
  <c r="U43" i="5" s="1"/>
  <c r="AE140" i="3"/>
  <c r="G43" i="5" s="1"/>
  <c r="Z140" i="3"/>
  <c r="B43" i="5" s="1"/>
  <c r="W43" i="5" s="1"/>
  <c r="W139" i="3"/>
  <c r="AI138" i="3"/>
  <c r="K42" i="5" s="1"/>
  <c r="AG138" i="3"/>
  <c r="I42" i="5" s="1"/>
  <c r="AF138" i="3"/>
  <c r="AE138" i="3"/>
  <c r="G42" i="5" s="1"/>
  <c r="Z138" i="3"/>
  <c r="B42" i="5" s="1"/>
  <c r="W42" i="5" s="1"/>
  <c r="W137" i="3"/>
  <c r="AI136" i="3"/>
  <c r="K41" i="5" s="1"/>
  <c r="AG136" i="3"/>
  <c r="I41" i="5" s="1"/>
  <c r="AF136" i="3"/>
  <c r="H41" i="5" s="1"/>
  <c r="U41" i="5" s="1"/>
  <c r="AE136" i="3"/>
  <c r="Z136" i="3"/>
  <c r="B41" i="5" s="1"/>
  <c r="W41" i="5" s="1"/>
  <c r="W135" i="3"/>
  <c r="AI134" i="3"/>
  <c r="K40" i="5" s="1"/>
  <c r="AG134" i="3"/>
  <c r="I40" i="5" s="1"/>
  <c r="AF134" i="3"/>
  <c r="H40" i="5" s="1"/>
  <c r="U40" i="5" s="1"/>
  <c r="AE134" i="3"/>
  <c r="G40" i="5" s="1"/>
  <c r="Z134" i="3"/>
  <c r="B40" i="5" s="1"/>
  <c r="W40" i="5" s="1"/>
  <c r="W133" i="3"/>
  <c r="AI132" i="3"/>
  <c r="K39" i="5" s="1"/>
  <c r="AG132" i="3"/>
  <c r="I39" i="5" s="1"/>
  <c r="AF132" i="3"/>
  <c r="H39" i="5" s="1"/>
  <c r="U39" i="5" s="1"/>
  <c r="AE132" i="3"/>
  <c r="G39" i="5" s="1"/>
  <c r="Z132" i="3"/>
  <c r="B39" i="5" s="1"/>
  <c r="W39" i="5" s="1"/>
  <c r="W131" i="3"/>
  <c r="AI130" i="3"/>
  <c r="K38" i="5" s="1"/>
  <c r="AG130" i="3"/>
  <c r="I38" i="5" s="1"/>
  <c r="AF130" i="3"/>
  <c r="H38" i="5" s="1"/>
  <c r="U38" i="5" s="1"/>
  <c r="AE130" i="3"/>
  <c r="Z130" i="3"/>
  <c r="B38" i="5" s="1"/>
  <c r="W38" i="5" s="1"/>
  <c r="W129" i="3"/>
  <c r="AI128" i="3"/>
  <c r="K37" i="5" s="1"/>
  <c r="AG128" i="3"/>
  <c r="I37" i="5" s="1"/>
  <c r="AF128" i="3"/>
  <c r="H37" i="5" s="1"/>
  <c r="U37" i="5" s="1"/>
  <c r="AE128" i="3"/>
  <c r="Z128" i="3"/>
  <c r="B37" i="5" s="1"/>
  <c r="W37" i="5" s="1"/>
  <c r="W127" i="3"/>
  <c r="AI126" i="3"/>
  <c r="K36" i="5" s="1"/>
  <c r="AG126" i="3"/>
  <c r="I36" i="5" s="1"/>
  <c r="AF126" i="3"/>
  <c r="H36" i="5" s="1"/>
  <c r="U36" i="5" s="1"/>
  <c r="AE126" i="3"/>
  <c r="G36" i="5" s="1"/>
  <c r="Z126" i="3"/>
  <c r="B36" i="5" s="1"/>
  <c r="W36" i="5" s="1"/>
  <c r="W125" i="3"/>
  <c r="AI124" i="3"/>
  <c r="K35" i="5" s="1"/>
  <c r="AG124" i="3"/>
  <c r="I35" i="5" s="1"/>
  <c r="AF124" i="3"/>
  <c r="H35" i="5" s="1"/>
  <c r="U35" i="5" s="1"/>
  <c r="AE124" i="3"/>
  <c r="G35" i="5" s="1"/>
  <c r="Z124" i="3"/>
  <c r="B35" i="5" s="1"/>
  <c r="W35" i="5" s="1"/>
  <c r="W123" i="3"/>
  <c r="AI122" i="3"/>
  <c r="K34" i="5" s="1"/>
  <c r="AG122" i="3"/>
  <c r="I34" i="5" s="1"/>
  <c r="AF122" i="3"/>
  <c r="H34" i="5" s="1"/>
  <c r="U34" i="5" s="1"/>
  <c r="AE122" i="3"/>
  <c r="Z122" i="3"/>
  <c r="B34" i="5" s="1"/>
  <c r="W34" i="5" s="1"/>
  <c r="W121" i="3"/>
  <c r="AI120" i="3"/>
  <c r="K33" i="5" s="1"/>
  <c r="AG120" i="3"/>
  <c r="I33" i="5" s="1"/>
  <c r="AF120" i="3"/>
  <c r="H33" i="5" s="1"/>
  <c r="U33" i="5" s="1"/>
  <c r="AE120" i="3"/>
  <c r="G33" i="5" s="1"/>
  <c r="Z120" i="3"/>
  <c r="B33" i="5" s="1"/>
  <c r="W33" i="5" s="1"/>
  <c r="W119" i="3"/>
  <c r="AI118" i="3"/>
  <c r="K32" i="5" s="1"/>
  <c r="AG118" i="3"/>
  <c r="I32" i="5" s="1"/>
  <c r="AF118" i="3"/>
  <c r="H32" i="5" s="1"/>
  <c r="U32" i="5" s="1"/>
  <c r="AE118" i="3"/>
  <c r="G32" i="5" s="1"/>
  <c r="Z118" i="3"/>
  <c r="B32" i="5" s="1"/>
  <c r="W32" i="5" s="1"/>
  <c r="W117" i="3"/>
  <c r="AI116" i="3"/>
  <c r="K31" i="5" s="1"/>
  <c r="AG116" i="3"/>
  <c r="I31" i="5" s="1"/>
  <c r="AF116" i="3"/>
  <c r="AE116" i="3"/>
  <c r="G31" i="5" s="1"/>
  <c r="Z116" i="3"/>
  <c r="B31" i="5" s="1"/>
  <c r="W31" i="5" s="1"/>
  <c r="W115" i="3"/>
  <c r="AI114" i="3"/>
  <c r="K30" i="5" s="1"/>
  <c r="AG114" i="3"/>
  <c r="AF114" i="3"/>
  <c r="H30" i="5" s="1"/>
  <c r="U30" i="5" s="1"/>
  <c r="AE114" i="3"/>
  <c r="G30" i="5" s="1"/>
  <c r="Z114" i="3"/>
  <c r="B30" i="5" s="1"/>
  <c r="W30" i="5" s="1"/>
  <c r="W113" i="3"/>
  <c r="AI112" i="3"/>
  <c r="K29" i="5" s="1"/>
  <c r="AG112" i="3"/>
  <c r="I29" i="5" s="1"/>
  <c r="AF112" i="3"/>
  <c r="H29" i="5" s="1"/>
  <c r="U29" i="5" s="1"/>
  <c r="AE112" i="3"/>
  <c r="G29" i="5" s="1"/>
  <c r="Z112" i="3"/>
  <c r="B29" i="5" s="1"/>
  <c r="W29" i="5" s="1"/>
  <c r="W111" i="3"/>
  <c r="AI96" i="3"/>
  <c r="K28" i="5" s="1"/>
  <c r="AG96" i="3"/>
  <c r="I28" i="5" s="1"/>
  <c r="AF96" i="3"/>
  <c r="AE96" i="3"/>
  <c r="G28" i="5" s="1"/>
  <c r="Z96" i="3"/>
  <c r="B28" i="5" s="1"/>
  <c r="W28" i="5" s="1"/>
  <c r="W95" i="3"/>
  <c r="AI94" i="3"/>
  <c r="K27" i="5" s="1"/>
  <c r="AG94" i="3"/>
  <c r="I27" i="5" s="1"/>
  <c r="AF94" i="3"/>
  <c r="H27" i="5" s="1"/>
  <c r="U27" i="5" s="1"/>
  <c r="AE94" i="3"/>
  <c r="Z94" i="3"/>
  <c r="B27" i="5" s="1"/>
  <c r="W27" i="5" s="1"/>
  <c r="W93" i="3"/>
  <c r="AI92" i="3"/>
  <c r="K26" i="5" s="1"/>
  <c r="AG92" i="3"/>
  <c r="I26" i="5" s="1"/>
  <c r="AF92" i="3"/>
  <c r="H26" i="5" s="1"/>
  <c r="U26" i="5" s="1"/>
  <c r="AE92" i="3"/>
  <c r="Z92" i="3"/>
  <c r="B26" i="5" s="1"/>
  <c r="W26" i="5" s="1"/>
  <c r="W91" i="3"/>
  <c r="AI90" i="3"/>
  <c r="K25" i="5" s="1"/>
  <c r="AG90" i="3"/>
  <c r="I25" i="5" s="1"/>
  <c r="AF90" i="3"/>
  <c r="H25" i="5" s="1"/>
  <c r="U25" i="5" s="1"/>
  <c r="AE90" i="3"/>
  <c r="G25" i="5" s="1"/>
  <c r="Z90" i="3"/>
  <c r="B25" i="5" s="1"/>
  <c r="W25" i="5" s="1"/>
  <c r="W89" i="3"/>
  <c r="AI88" i="3"/>
  <c r="K24" i="5" s="1"/>
  <c r="AG88" i="3"/>
  <c r="I24" i="5" s="1"/>
  <c r="AF88" i="3"/>
  <c r="AE88" i="3"/>
  <c r="G24" i="5" s="1"/>
  <c r="Z88" i="3"/>
  <c r="B24" i="5" s="1"/>
  <c r="W24" i="5" s="1"/>
  <c r="W87" i="3"/>
  <c r="AI86" i="3"/>
  <c r="K23" i="5" s="1"/>
  <c r="AG86" i="3"/>
  <c r="I23" i="5" s="1"/>
  <c r="AF86" i="3"/>
  <c r="H23" i="5" s="1"/>
  <c r="U23" i="5" s="1"/>
  <c r="AE86" i="3"/>
  <c r="G23" i="5" s="1"/>
  <c r="Z86" i="3"/>
  <c r="B23" i="5" s="1"/>
  <c r="W23" i="5" s="1"/>
  <c r="W85" i="3"/>
  <c r="AI84" i="3"/>
  <c r="K22" i="5" s="1"/>
  <c r="AG84" i="3"/>
  <c r="I22" i="5" s="1"/>
  <c r="AF84" i="3"/>
  <c r="H22" i="5" s="1"/>
  <c r="U22" i="5" s="1"/>
  <c r="AE84" i="3"/>
  <c r="G22" i="5" s="1"/>
  <c r="Z84" i="3"/>
  <c r="B22" i="5" s="1"/>
  <c r="W22" i="5" s="1"/>
  <c r="W83" i="3"/>
  <c r="AI82" i="3"/>
  <c r="K21" i="5" s="1"/>
  <c r="AG82" i="3"/>
  <c r="I21" i="5" s="1"/>
  <c r="AF82" i="3"/>
  <c r="H21" i="5" s="1"/>
  <c r="U21" i="5" s="1"/>
  <c r="AE82" i="3"/>
  <c r="G21" i="5" s="1"/>
  <c r="Z82" i="3"/>
  <c r="B21" i="5" s="1"/>
  <c r="W21" i="5" s="1"/>
  <c r="W81" i="3"/>
  <c r="AI80" i="3"/>
  <c r="K20" i="5" s="1"/>
  <c r="AG80" i="3"/>
  <c r="I20" i="5" s="1"/>
  <c r="AF80" i="3"/>
  <c r="AE80" i="3"/>
  <c r="G20" i="5" s="1"/>
  <c r="Z80" i="3"/>
  <c r="B20" i="5" s="1"/>
  <c r="W20" i="5" s="1"/>
  <c r="W79" i="3"/>
  <c r="AI78" i="3"/>
  <c r="K19" i="5" s="1"/>
  <c r="AG78" i="3"/>
  <c r="I19" i="5" s="1"/>
  <c r="AF78" i="3"/>
  <c r="H19" i="5" s="1"/>
  <c r="U19" i="5" s="1"/>
  <c r="AE78" i="3"/>
  <c r="Z78" i="3"/>
  <c r="B19" i="5" s="1"/>
  <c r="W19" i="5" s="1"/>
  <c r="W77" i="3"/>
  <c r="AI76" i="3"/>
  <c r="K18" i="5" s="1"/>
  <c r="AG76" i="3"/>
  <c r="I18" i="5" s="1"/>
  <c r="AF76" i="3"/>
  <c r="H18" i="5" s="1"/>
  <c r="U18" i="5" s="1"/>
  <c r="AE76" i="3"/>
  <c r="Z76" i="3"/>
  <c r="B18" i="5" s="1"/>
  <c r="W18" i="5" s="1"/>
  <c r="W75" i="3"/>
  <c r="AI74" i="3"/>
  <c r="K17" i="5" s="1"/>
  <c r="AG74" i="3"/>
  <c r="I17" i="5" s="1"/>
  <c r="AF74" i="3"/>
  <c r="H17" i="5" s="1"/>
  <c r="U17" i="5" s="1"/>
  <c r="AE74" i="3"/>
  <c r="G17" i="5" s="1"/>
  <c r="Z74" i="3"/>
  <c r="B17" i="5" s="1"/>
  <c r="W17" i="5" s="1"/>
  <c r="W73" i="3"/>
  <c r="AI72" i="3"/>
  <c r="K16" i="5" s="1"/>
  <c r="AG72" i="3"/>
  <c r="I16" i="5" s="1"/>
  <c r="AF72" i="3"/>
  <c r="AE72" i="3"/>
  <c r="G16" i="5" s="1"/>
  <c r="Z72" i="3"/>
  <c r="B16" i="5" s="1"/>
  <c r="W16" i="5" s="1"/>
  <c r="W71" i="3"/>
  <c r="AI70" i="3"/>
  <c r="K15" i="5" s="1"/>
  <c r="AG70" i="3"/>
  <c r="I15" i="5" s="1"/>
  <c r="AF70" i="3"/>
  <c r="AE70" i="3"/>
  <c r="G15" i="5" s="1"/>
  <c r="Z70" i="3"/>
  <c r="B15" i="5" s="1"/>
  <c r="W15" i="5" s="1"/>
  <c r="W69" i="3"/>
  <c r="AI68" i="3"/>
  <c r="K14" i="5" s="1"/>
  <c r="AG68" i="3"/>
  <c r="I14" i="5" s="1"/>
  <c r="AF68" i="3"/>
  <c r="H14" i="5" s="1"/>
  <c r="U14" i="5" s="1"/>
  <c r="AE68" i="3"/>
  <c r="Z68" i="3"/>
  <c r="B14" i="5" s="1"/>
  <c r="W14" i="5" s="1"/>
  <c r="W67" i="3"/>
  <c r="AI66" i="3"/>
  <c r="K13" i="5" s="1"/>
  <c r="AG66" i="3"/>
  <c r="I13" i="5" s="1"/>
  <c r="AF66" i="3"/>
  <c r="H13" i="5" s="1"/>
  <c r="U13" i="5" s="1"/>
  <c r="AE66" i="3"/>
  <c r="G13" i="5" s="1"/>
  <c r="Z66" i="3"/>
  <c r="B13" i="5" s="1"/>
  <c r="W13" i="5" s="1"/>
  <c r="W65" i="3"/>
  <c r="AI64" i="3"/>
  <c r="K12" i="5" s="1"/>
  <c r="AF64" i="3"/>
  <c r="AE64" i="3"/>
  <c r="G12" i="5" s="1"/>
  <c r="Z64" i="3"/>
  <c r="B12" i="5" s="1"/>
  <c r="W12" i="5" s="1"/>
  <c r="W63" i="3"/>
  <c r="AI37" i="3"/>
  <c r="K11" i="5" s="1"/>
  <c r="AG37" i="3"/>
  <c r="I11" i="5" s="1"/>
  <c r="AF37" i="3"/>
  <c r="H11" i="5" s="1"/>
  <c r="U11" i="5" s="1"/>
  <c r="AE37" i="3"/>
  <c r="G11" i="5" s="1"/>
  <c r="Z37" i="3"/>
  <c r="B11" i="5" s="1"/>
  <c r="W11" i="5" s="1"/>
  <c r="W36" i="3"/>
  <c r="AI35" i="3"/>
  <c r="K10" i="5" s="1"/>
  <c r="AG35" i="3"/>
  <c r="I10" i="5" s="1"/>
  <c r="AF35" i="3"/>
  <c r="H10" i="5" s="1"/>
  <c r="U10" i="5" s="1"/>
  <c r="AE35" i="3"/>
  <c r="G10" i="5" s="1"/>
  <c r="Z35" i="3"/>
  <c r="B10" i="5" s="1"/>
  <c r="W10" i="5" s="1"/>
  <c r="W34" i="3"/>
  <c r="AI33" i="3"/>
  <c r="K9" i="5" s="1"/>
  <c r="AG33" i="3"/>
  <c r="I9" i="5" s="1"/>
  <c r="AF33" i="3"/>
  <c r="H9" i="5" s="1"/>
  <c r="U9" i="5" s="1"/>
  <c r="AE33" i="3"/>
  <c r="G9" i="5" s="1"/>
  <c r="Z33" i="3"/>
  <c r="B9" i="5" s="1"/>
  <c r="W9" i="5" s="1"/>
  <c r="W32" i="3"/>
  <c r="AI31" i="3"/>
  <c r="K8" i="5" s="1"/>
  <c r="AG31" i="3"/>
  <c r="I8" i="5" s="1"/>
  <c r="AF31" i="3"/>
  <c r="H8" i="5" s="1"/>
  <c r="U8" i="5" s="1"/>
  <c r="AE31" i="3"/>
  <c r="G8" i="5" s="1"/>
  <c r="Z31" i="3"/>
  <c r="B8" i="5" s="1"/>
  <c r="W8" i="5" s="1"/>
  <c r="W30" i="3"/>
  <c r="AI29" i="3"/>
  <c r="K7" i="5" s="1"/>
  <c r="AG29" i="3"/>
  <c r="I7" i="5" s="1"/>
  <c r="AF29" i="3"/>
  <c r="H7" i="5" s="1"/>
  <c r="U7" i="5" s="1"/>
  <c r="AE29" i="3"/>
  <c r="Z29" i="3"/>
  <c r="B7" i="5" s="1"/>
  <c r="W7" i="5" s="1"/>
  <c r="W28" i="3"/>
  <c r="AI27" i="3"/>
  <c r="K6" i="5" s="1"/>
  <c r="AG27" i="3"/>
  <c r="I6" i="5" s="1"/>
  <c r="AF27" i="3"/>
  <c r="H6" i="5" s="1"/>
  <c r="U6" i="5" s="1"/>
  <c r="AE27" i="3"/>
  <c r="G6" i="5" s="1"/>
  <c r="Z27" i="3"/>
  <c r="B6" i="5" s="1"/>
  <c r="W6" i="5" s="1"/>
  <c r="W26" i="3"/>
  <c r="AI25" i="3"/>
  <c r="K5" i="5" s="1"/>
  <c r="AG25" i="3"/>
  <c r="I5" i="5" s="1"/>
  <c r="AF25" i="3"/>
  <c r="H5" i="5" s="1"/>
  <c r="U5" i="5" s="1"/>
  <c r="AE25" i="3"/>
  <c r="Z25" i="3"/>
  <c r="B5" i="5" s="1"/>
  <c r="W5" i="5" s="1"/>
  <c r="W24" i="3"/>
  <c r="AI23" i="3"/>
  <c r="K4" i="5" s="1"/>
  <c r="AG23" i="3"/>
  <c r="I4" i="5" s="1"/>
  <c r="AF23" i="3"/>
  <c r="H4" i="5" s="1"/>
  <c r="U4" i="5" s="1"/>
  <c r="AE23" i="3"/>
  <c r="Z23" i="3"/>
  <c r="B4" i="5" s="1"/>
  <c r="W4" i="5" s="1"/>
  <c r="W22" i="3"/>
  <c r="AI21" i="3"/>
  <c r="K3" i="5" s="1"/>
  <c r="AG21" i="3"/>
  <c r="I3" i="5" s="1"/>
  <c r="AF21" i="3"/>
  <c r="AE21" i="3"/>
  <c r="G3" i="5" s="1"/>
  <c r="Z21" i="3"/>
  <c r="B3" i="5" s="1"/>
  <c r="W3" i="5" s="1"/>
  <c r="W20" i="3"/>
  <c r="X113" i="3" l="1"/>
  <c r="I30" i="5"/>
  <c r="G41" i="5"/>
  <c r="AJ136" i="3"/>
  <c r="AK136" i="3"/>
  <c r="X217" i="3"/>
  <c r="H68" i="5"/>
  <c r="U68" i="5" s="1"/>
  <c r="AL286" i="3"/>
  <c r="G95" i="5"/>
  <c r="X285" i="3"/>
  <c r="H95" i="5"/>
  <c r="U95" i="5" s="1"/>
  <c r="X175" i="3"/>
  <c r="Y176" i="3" s="1"/>
  <c r="H54" i="5"/>
  <c r="U54" i="5" s="1"/>
  <c r="X221" i="3"/>
  <c r="H70" i="5"/>
  <c r="U70" i="5" s="1"/>
  <c r="X271" i="3"/>
  <c r="Y272" i="3" s="1"/>
  <c r="H88" i="5"/>
  <c r="U88" i="5" s="1"/>
  <c r="AJ23" i="3"/>
  <c r="G4" i="5"/>
  <c r="X79" i="3"/>
  <c r="H20" i="5"/>
  <c r="U20" i="5" s="1"/>
  <c r="X95" i="3"/>
  <c r="H28" i="5"/>
  <c r="U28" i="5" s="1"/>
  <c r="X63" i="3"/>
  <c r="Y64" i="3" s="1"/>
  <c r="V63" i="3" s="1"/>
  <c r="H12" i="5"/>
  <c r="U12" i="5" s="1"/>
  <c r="X275" i="3"/>
  <c r="H90" i="5"/>
  <c r="U90" i="5" s="1"/>
  <c r="X161" i="3"/>
  <c r="Y162" i="3" s="1"/>
  <c r="V161" i="3" s="1"/>
  <c r="H47" i="5"/>
  <c r="U47" i="5" s="1"/>
  <c r="X20" i="3"/>
  <c r="Y21" i="3" s="1"/>
  <c r="V20" i="3" s="1"/>
  <c r="H3" i="5"/>
  <c r="U3" i="5" s="1"/>
  <c r="X115" i="3"/>
  <c r="Y116" i="3" s="1"/>
  <c r="V115" i="3" s="1"/>
  <c r="H31" i="5"/>
  <c r="U31" i="5" s="1"/>
  <c r="G18" i="5"/>
  <c r="AJ76" i="3"/>
  <c r="G26" i="5"/>
  <c r="AJ92" i="3"/>
  <c r="G34" i="5"/>
  <c r="AK122" i="3"/>
  <c r="AJ122" i="3"/>
  <c r="X137" i="3"/>
  <c r="H42" i="5"/>
  <c r="U42" i="5" s="1"/>
  <c r="AK168" i="3"/>
  <c r="G50" i="5"/>
  <c r="AJ128" i="3"/>
  <c r="G37" i="5"/>
  <c r="AJ25" i="3"/>
  <c r="G5" i="5"/>
  <c r="X69" i="3"/>
  <c r="H15" i="5"/>
  <c r="U15" i="5" s="1"/>
  <c r="X191" i="3"/>
  <c r="I62" i="5"/>
  <c r="X223" i="3"/>
  <c r="H71" i="5"/>
  <c r="U71" i="5" s="1"/>
  <c r="X255" i="3"/>
  <c r="I80" i="5"/>
  <c r="AK29" i="3"/>
  <c r="AJ29" i="3"/>
  <c r="G7" i="5"/>
  <c r="X71" i="3"/>
  <c r="H16" i="5"/>
  <c r="U16" i="5" s="1"/>
  <c r="X87" i="3"/>
  <c r="V88" i="3" s="1"/>
  <c r="H24" i="5"/>
  <c r="U24" i="5" s="1"/>
  <c r="G19" i="5"/>
  <c r="AK78" i="3"/>
  <c r="G27" i="5"/>
  <c r="AK94" i="3"/>
  <c r="G14" i="5"/>
  <c r="AK68" i="3"/>
  <c r="G38" i="5"/>
  <c r="AK130" i="3"/>
  <c r="X213" i="3"/>
  <c r="X65" i="3"/>
  <c r="Y66" i="3" s="1"/>
  <c r="V65" i="3" s="1"/>
  <c r="X111" i="3"/>
  <c r="V112" i="3" s="1"/>
  <c r="AL256" i="3"/>
  <c r="AL288" i="3"/>
  <c r="X287" i="3"/>
  <c r="AL210" i="3"/>
  <c r="X93" i="3"/>
  <c r="Y94" i="3" s="1"/>
  <c r="V93" i="3" s="1"/>
  <c r="X189" i="3"/>
  <c r="Y190" i="3" s="1"/>
  <c r="AL218" i="3"/>
  <c r="X231" i="3"/>
  <c r="Y232" i="3" s="1"/>
  <c r="X239" i="3"/>
  <c r="V70" i="3"/>
  <c r="V162" i="3"/>
  <c r="X75" i="3"/>
  <c r="Y76" i="3" s="1"/>
  <c r="V75" i="3" s="1"/>
  <c r="X211" i="3"/>
  <c r="Y212" i="3" s="1"/>
  <c r="Y276" i="3"/>
  <c r="X24" i="3"/>
  <c r="V25" i="3" s="1"/>
  <c r="AL192" i="3"/>
  <c r="AL238" i="3"/>
  <c r="AL178" i="3"/>
  <c r="X163" i="3"/>
  <c r="V164" i="3" s="1"/>
  <c r="AL182" i="3"/>
  <c r="X67" i="3"/>
  <c r="Y68" i="3" s="1"/>
  <c r="V67" i="3" s="1"/>
  <c r="X139" i="3"/>
  <c r="Y140" i="3" s="1"/>
  <c r="V139" i="3" s="1"/>
  <c r="AL186" i="3"/>
  <c r="X259" i="3"/>
  <c r="X227" i="3"/>
  <c r="Y228" i="3" s="1"/>
  <c r="X277" i="3"/>
  <c r="Y278" i="3" s="1"/>
  <c r="X119" i="3"/>
  <c r="Y120" i="3" s="1"/>
  <c r="V119" i="3" s="1"/>
  <c r="X135" i="3"/>
  <c r="V136" i="3" s="1"/>
  <c r="AL176" i="3"/>
  <c r="AL190" i="3"/>
  <c r="AL232" i="3"/>
  <c r="AL236" i="3"/>
  <c r="AL282" i="3"/>
  <c r="AL268" i="3"/>
  <c r="AL180" i="3"/>
  <c r="AL208" i="3"/>
  <c r="AL240" i="3"/>
  <c r="X85" i="3"/>
  <c r="V86" i="3" s="1"/>
  <c r="X179" i="3"/>
  <c r="X207" i="3"/>
  <c r="AL222" i="3"/>
  <c r="AL272" i="3"/>
  <c r="AL184" i="3"/>
  <c r="AL212" i="3"/>
  <c r="AL258" i="3"/>
  <c r="AL226" i="3"/>
  <c r="X257" i="3"/>
  <c r="Y258" i="3" s="1"/>
  <c r="AL276" i="3"/>
  <c r="AL188" i="3"/>
  <c r="AL262" i="3"/>
  <c r="AL230" i="3"/>
  <c r="AL234" i="3"/>
  <c r="AL280" i="3"/>
  <c r="AL216" i="3"/>
  <c r="X143" i="3"/>
  <c r="Y144" i="3" s="1"/>
  <c r="V143" i="3" s="1"/>
  <c r="X187" i="3"/>
  <c r="Y188" i="3" s="1"/>
  <c r="X215" i="3"/>
  <c r="Y216" i="3" s="1"/>
  <c r="X261" i="3"/>
  <c r="Y262" i="3" s="1"/>
  <c r="AL266" i="3"/>
  <c r="X279" i="3"/>
  <c r="AL284" i="3"/>
  <c r="X133" i="3"/>
  <c r="V134" i="3" s="1"/>
  <c r="AL220" i="3"/>
  <c r="X237" i="3"/>
  <c r="Y238" i="3" s="1"/>
  <c r="AL270" i="3"/>
  <c r="X283" i="3"/>
  <c r="Y284" i="3" s="1"/>
  <c r="X30" i="3"/>
  <c r="Y31" i="3" s="1"/>
  <c r="V30" i="3" s="1"/>
  <c r="V114" i="3"/>
  <c r="X181" i="3"/>
  <c r="X209" i="3"/>
  <c r="Y210" i="3" s="1"/>
  <c r="AL224" i="3"/>
  <c r="AL274" i="3"/>
  <c r="Y224" i="3"/>
  <c r="AL260" i="3"/>
  <c r="AL214" i="3"/>
  <c r="AL228" i="3"/>
  <c r="AL278" i="3"/>
  <c r="AL166" i="3"/>
  <c r="X185" i="3"/>
  <c r="Y186" i="3" s="1"/>
  <c r="AL264" i="3"/>
  <c r="Y214" i="3"/>
  <c r="Y180" i="3"/>
  <c r="Y218" i="3"/>
  <c r="V96" i="3"/>
  <c r="X165" i="3"/>
  <c r="Y166" i="3" s="1"/>
  <c r="V165" i="3" s="1"/>
  <c r="X81" i="3"/>
  <c r="V82" i="3" s="1"/>
  <c r="X73" i="3"/>
  <c r="Y74" i="3" s="1"/>
  <c r="V73" i="3" s="1"/>
  <c r="X183" i="3"/>
  <c r="Y184" i="3" s="1"/>
  <c r="X235" i="3"/>
  <c r="Y236" i="3" s="1"/>
  <c r="Y256" i="3"/>
  <c r="X263" i="3"/>
  <c r="Y264" i="3" s="1"/>
  <c r="Y280" i="3"/>
  <c r="V64" i="3"/>
  <c r="X159" i="3"/>
  <c r="V160" i="3" s="1"/>
  <c r="X273" i="3"/>
  <c r="Y274" i="3" s="1"/>
  <c r="Y240" i="3"/>
  <c r="X131" i="3"/>
  <c r="Y132" i="3" s="1"/>
  <c r="V131" i="3" s="1"/>
  <c r="X171" i="3"/>
  <c r="V172" i="3" s="1"/>
  <c r="X233" i="3"/>
  <c r="Y234" i="3" s="1"/>
  <c r="V233" i="3" s="1"/>
  <c r="Y288" i="3"/>
  <c r="X281" i="3"/>
  <c r="Y282" i="3" s="1"/>
  <c r="X117" i="3"/>
  <c r="Y118" i="3" s="1"/>
  <c r="V117" i="3" s="1"/>
  <c r="X269" i="3"/>
  <c r="Y270" i="3" s="1"/>
  <c r="Y286" i="3"/>
  <c r="X89" i="3"/>
  <c r="V90" i="3" s="1"/>
  <c r="X123" i="3"/>
  <c r="V124" i="3" s="1"/>
  <c r="X169" i="3"/>
  <c r="Y170" i="3" s="1"/>
  <c r="V169" i="3" s="1"/>
  <c r="X219" i="3"/>
  <c r="Y220" i="3" s="1"/>
  <c r="X129" i="3"/>
  <c r="V130" i="3" s="1"/>
  <c r="V140" i="3"/>
  <c r="X177" i="3"/>
  <c r="Y178" i="3" s="1"/>
  <c r="X229" i="3"/>
  <c r="Y230" i="3" s="1"/>
  <c r="X267" i="3"/>
  <c r="Y268" i="3" s="1"/>
  <c r="X141" i="3"/>
  <c r="V142" i="3" s="1"/>
  <c r="Y182" i="3"/>
  <c r="Y208" i="3"/>
  <c r="Y260" i="3"/>
  <c r="X167" i="3"/>
  <c r="V168" i="3" s="1"/>
  <c r="X265" i="3"/>
  <c r="Y266" i="3" s="1"/>
  <c r="V72" i="3"/>
  <c r="Y192" i="3"/>
  <c r="V80" i="3"/>
  <c r="X225" i="3"/>
  <c r="Y226" i="3" s="1"/>
  <c r="X173" i="3"/>
  <c r="V174" i="3" s="1"/>
  <c r="X125" i="3"/>
  <c r="V126" i="3" s="1"/>
  <c r="X121" i="3"/>
  <c r="Y122" i="3" s="1"/>
  <c r="V121" i="3" s="1"/>
  <c r="Y138" i="3"/>
  <c r="V137" i="3" s="1"/>
  <c r="V138" i="3"/>
  <c r="Y114" i="3"/>
  <c r="V113" i="3" s="1"/>
  <c r="Y112" i="3"/>
  <c r="V111" i="3" s="1"/>
  <c r="X127" i="3"/>
  <c r="Y128" i="3" s="1"/>
  <c r="V127" i="3" s="1"/>
  <c r="V94" i="3"/>
  <c r="X83" i="3"/>
  <c r="V84" i="3" s="1"/>
  <c r="V68" i="3"/>
  <c r="Y88" i="3"/>
  <c r="V87" i="3" s="1"/>
  <c r="V66" i="3"/>
  <c r="X91" i="3"/>
  <c r="V92" i="3" s="1"/>
  <c r="X77" i="3"/>
  <c r="V78" i="3" s="1"/>
  <c r="Y96" i="3"/>
  <c r="V95" i="3" s="1"/>
  <c r="X28" i="3"/>
  <c r="V29" i="3" s="1"/>
  <c r="X26" i="3"/>
  <c r="V27" i="3" s="1"/>
  <c r="X36" i="3"/>
  <c r="V37" i="3" s="1"/>
  <c r="X22" i="3"/>
  <c r="V23" i="3" s="1"/>
  <c r="X34" i="3"/>
  <c r="Y35" i="3" s="1"/>
  <c r="V34" i="3" s="1"/>
  <c r="X32" i="3"/>
  <c r="V33" i="3" s="1"/>
  <c r="Y222" i="3"/>
  <c r="Y70" i="3"/>
  <c r="V69" i="3" s="1"/>
  <c r="Y72" i="3"/>
  <c r="V71" i="3" s="1"/>
  <c r="Y80" i="3"/>
  <c r="V79" i="3" s="1"/>
  <c r="AI4" i="3"/>
  <c r="W18" i="3"/>
  <c r="AI19" i="3"/>
  <c r="K2" i="5" s="1"/>
  <c r="AE2" i="5" s="1"/>
  <c r="AG19" i="3"/>
  <c r="I2" i="5" s="1"/>
  <c r="AF19" i="3"/>
  <c r="H2" i="5" s="1"/>
  <c r="U2" i="5" s="1"/>
  <c r="AE19" i="3"/>
  <c r="Z19" i="3"/>
  <c r="B2" i="5" s="1"/>
  <c r="W2" i="5" s="1"/>
  <c r="Z12" i="3"/>
  <c r="W12" i="3" s="1"/>
  <c r="Z11" i="3"/>
  <c r="W11" i="3" s="1"/>
  <c r="Z10" i="3"/>
  <c r="W10" i="3" s="1"/>
  <c r="Z9" i="3"/>
  <c r="W9" i="3" s="1"/>
  <c r="Z8" i="3"/>
  <c r="Z7" i="3"/>
  <c r="W7" i="3" s="1"/>
  <c r="Z6" i="3"/>
  <c r="Z5" i="3"/>
  <c r="W5" i="3" s="1"/>
  <c r="Z4" i="3"/>
  <c r="W4" i="3" s="1"/>
  <c r="Z3" i="3"/>
  <c r="W3" i="3" s="1"/>
  <c r="Z2" i="3"/>
  <c r="W2" i="3" s="1"/>
  <c r="Z1" i="3"/>
  <c r="W1" i="3" s="1"/>
  <c r="Y136" i="3" l="1"/>
  <c r="V135" i="3" s="1"/>
  <c r="Y25" i="3"/>
  <c r="V24" i="3" s="1"/>
  <c r="V21" i="3"/>
  <c r="G2" i="5"/>
  <c r="O2" i="5" s="1"/>
  <c r="E40" i="3"/>
  <c r="E41" i="3"/>
  <c r="T40" i="3"/>
  <c r="G46" i="3" s="1"/>
  <c r="T41" i="3"/>
  <c r="G47" i="3" s="1"/>
  <c r="V116" i="3"/>
  <c r="S41" i="3"/>
  <c r="G45" i="3" s="1"/>
  <c r="S40" i="3"/>
  <c r="G44" i="3" s="1"/>
  <c r="Y82" i="3"/>
  <c r="V81" i="3" s="1"/>
  <c r="Y134" i="3"/>
  <c r="V133" i="3" s="1"/>
  <c r="Y164" i="3"/>
  <c r="V163" i="3" s="1"/>
  <c r="Y86" i="3"/>
  <c r="V85" i="3" s="1"/>
  <c r="V76" i="3"/>
  <c r="Y130" i="3"/>
  <c r="V129" i="3" s="1"/>
  <c r="V31" i="3"/>
  <c r="AH21" i="3"/>
  <c r="J3" i="5" s="1"/>
  <c r="AD3" i="5" s="1"/>
  <c r="W6" i="3"/>
  <c r="Y90" i="3"/>
  <c r="V89" i="3" s="1"/>
  <c r="V144" i="3"/>
  <c r="AH172" i="3"/>
  <c r="J52" i="5" s="1"/>
  <c r="AD52" i="5" s="1"/>
  <c r="W8" i="3"/>
  <c r="V120" i="3"/>
  <c r="Y126" i="3"/>
  <c r="V125" i="3" s="1"/>
  <c r="V74" i="3"/>
  <c r="Y124" i="3"/>
  <c r="V123" i="3" s="1"/>
  <c r="V132" i="3"/>
  <c r="Y172" i="3"/>
  <c r="V171" i="3" s="1"/>
  <c r="Y160" i="3"/>
  <c r="V159" i="3" s="1"/>
  <c r="Y174" i="3"/>
  <c r="V173" i="3" s="1"/>
  <c r="V170" i="3"/>
  <c r="Y84" i="3"/>
  <c r="V83" i="3" s="1"/>
  <c r="Y78" i="3"/>
  <c r="V77" i="3" s="1"/>
  <c r="V166" i="3"/>
  <c r="Y168" i="3"/>
  <c r="V167" i="3" s="1"/>
  <c r="AH88" i="3"/>
  <c r="AH31" i="3"/>
  <c r="AH130" i="3"/>
  <c r="AH164" i="3"/>
  <c r="AH118" i="3"/>
  <c r="AH25" i="3"/>
  <c r="AH86" i="3"/>
  <c r="AH134" i="3"/>
  <c r="AH116" i="3"/>
  <c r="AH168" i="3"/>
  <c r="J50" i="5" s="1"/>
  <c r="AD50" i="5" s="1"/>
  <c r="AH96" i="3"/>
  <c r="J28" i="5" s="1"/>
  <c r="AD28" i="5" s="1"/>
  <c r="AH142" i="3"/>
  <c r="AH124" i="3"/>
  <c r="AH144" i="3"/>
  <c r="AH74" i="3"/>
  <c r="AH112" i="3"/>
  <c r="AH132" i="3"/>
  <c r="AH126" i="3"/>
  <c r="AH29" i="3"/>
  <c r="AH68" i="3"/>
  <c r="AH33" i="3"/>
  <c r="AH23" i="3"/>
  <c r="AH170" i="3"/>
  <c r="AH92" i="3"/>
  <c r="AH94" i="3"/>
  <c r="Y142" i="3"/>
  <c r="V141" i="3" s="1"/>
  <c r="V118" i="3"/>
  <c r="AH19" i="3"/>
  <c r="AH122" i="3"/>
  <c r="AH136" i="3"/>
  <c r="AH70" i="3"/>
  <c r="AH64" i="3"/>
  <c r="AH114" i="3"/>
  <c r="AH72" i="3"/>
  <c r="AH66" i="3"/>
  <c r="AH80" i="3"/>
  <c r="AH174" i="3"/>
  <c r="AH128" i="3"/>
  <c r="AH37" i="3"/>
  <c r="AH82" i="3"/>
  <c r="AH27" i="3"/>
  <c r="AH162" i="3"/>
  <c r="AH90" i="3"/>
  <c r="AH84" i="3"/>
  <c r="AH78" i="3"/>
  <c r="AH35" i="3"/>
  <c r="AH138" i="3"/>
  <c r="AH120" i="3"/>
  <c r="AH160" i="3"/>
  <c r="AH140" i="3"/>
  <c r="AH76" i="3"/>
  <c r="V128" i="3"/>
  <c r="V122" i="3"/>
  <c r="Y92" i="3"/>
  <c r="V91" i="3" s="1"/>
  <c r="Y23" i="3"/>
  <c r="V22" i="3" s="1"/>
  <c r="Y27" i="3"/>
  <c r="V26" i="3" s="1"/>
  <c r="Y29" i="3"/>
  <c r="V28" i="3" s="1"/>
  <c r="Y33" i="3"/>
  <c r="V32" i="3" s="1"/>
  <c r="V35" i="3"/>
  <c r="Y37" i="3"/>
  <c r="V36" i="3" s="1"/>
  <c r="X18" i="3"/>
  <c r="V19" i="3" s="1"/>
  <c r="AL162" i="3" l="1"/>
  <c r="J47" i="5"/>
  <c r="AD47" i="5" s="1"/>
  <c r="AL94" i="3"/>
  <c r="J27" i="5"/>
  <c r="AD27" i="5" s="1"/>
  <c r="AL82" i="3"/>
  <c r="J21" i="5"/>
  <c r="AD21" i="5" s="1"/>
  <c r="AL92" i="3"/>
  <c r="J26" i="5"/>
  <c r="AD26" i="5" s="1"/>
  <c r="AL134" i="3"/>
  <c r="J40" i="5"/>
  <c r="AD40" i="5" s="1"/>
  <c r="AL90" i="3"/>
  <c r="J25" i="5"/>
  <c r="AD25" i="5" s="1"/>
  <c r="AL37" i="3"/>
  <c r="J11" i="5"/>
  <c r="AD11" i="5" s="1"/>
  <c r="AL170" i="3"/>
  <c r="J51" i="5"/>
  <c r="AD51" i="5" s="1"/>
  <c r="AL86" i="3"/>
  <c r="J23" i="5"/>
  <c r="AD23" i="5" s="1"/>
  <c r="AL174" i="3"/>
  <c r="J53" i="5"/>
  <c r="AD53" i="5" s="1"/>
  <c r="AL27" i="3"/>
  <c r="J6" i="5"/>
  <c r="AD6" i="5" s="1"/>
  <c r="AL116" i="3"/>
  <c r="J31" i="5"/>
  <c r="AD31" i="5" s="1"/>
  <c r="AL128" i="3"/>
  <c r="J37" i="5"/>
  <c r="AD37" i="5" s="1"/>
  <c r="AL23" i="3"/>
  <c r="J4" i="5"/>
  <c r="AD4" i="5" s="1"/>
  <c r="AL25" i="3"/>
  <c r="J5" i="5"/>
  <c r="AD5" i="5" s="1"/>
  <c r="AL33" i="3"/>
  <c r="J9" i="5"/>
  <c r="AD9" i="5" s="1"/>
  <c r="AL118" i="3"/>
  <c r="J32" i="5"/>
  <c r="AD32" i="5" s="1"/>
  <c r="AL80" i="3"/>
  <c r="J20" i="5"/>
  <c r="AD20" i="5" s="1"/>
  <c r="AL68" i="3"/>
  <c r="J14" i="5"/>
  <c r="AD14" i="5" s="1"/>
  <c r="AL164" i="3"/>
  <c r="J48" i="5"/>
  <c r="AD48" i="5" s="1"/>
  <c r="AL76" i="3"/>
  <c r="J18" i="5"/>
  <c r="AD18" i="5" s="1"/>
  <c r="AL66" i="3"/>
  <c r="J13" i="5"/>
  <c r="AD13" i="5" s="1"/>
  <c r="AL29" i="3"/>
  <c r="J7" i="5"/>
  <c r="AD7" i="5" s="1"/>
  <c r="AL130" i="3"/>
  <c r="J38" i="5"/>
  <c r="AD38" i="5" s="1"/>
  <c r="AL140" i="3"/>
  <c r="J43" i="5"/>
  <c r="AD43" i="5" s="1"/>
  <c r="AL72" i="3"/>
  <c r="J16" i="5"/>
  <c r="AD16" i="5" s="1"/>
  <c r="AL126" i="3"/>
  <c r="J36" i="5"/>
  <c r="AD36" i="5" s="1"/>
  <c r="AL31" i="3"/>
  <c r="J8" i="5"/>
  <c r="AD8" i="5" s="1"/>
  <c r="AL160" i="3"/>
  <c r="J46" i="5"/>
  <c r="AD46" i="5" s="1"/>
  <c r="AL114" i="3"/>
  <c r="J30" i="5"/>
  <c r="AD30" i="5" s="1"/>
  <c r="AL132" i="3"/>
  <c r="J39" i="5"/>
  <c r="AD39" i="5" s="1"/>
  <c r="AL88" i="3"/>
  <c r="J24" i="5"/>
  <c r="AD24" i="5" s="1"/>
  <c r="AL64" i="3"/>
  <c r="J12" i="5"/>
  <c r="AD12" i="5" s="1"/>
  <c r="AL70" i="3"/>
  <c r="J15" i="5"/>
  <c r="AD15" i="5" s="1"/>
  <c r="AL78" i="3"/>
  <c r="J19" i="5"/>
  <c r="AD19" i="5" s="1"/>
  <c r="AL122" i="3"/>
  <c r="J34" i="5"/>
  <c r="AD34" i="5" s="1"/>
  <c r="AL124" i="3"/>
  <c r="J35" i="5"/>
  <c r="AD35" i="5" s="1"/>
  <c r="AL120" i="3"/>
  <c r="J33" i="5"/>
  <c r="AD33" i="5" s="1"/>
  <c r="AL112" i="3"/>
  <c r="J29" i="5"/>
  <c r="AD29" i="5" s="1"/>
  <c r="AL138" i="3"/>
  <c r="J42" i="5"/>
  <c r="AD42" i="5" s="1"/>
  <c r="AL74" i="3"/>
  <c r="J17" i="5"/>
  <c r="AD17" i="5" s="1"/>
  <c r="AL35" i="3"/>
  <c r="J10" i="5"/>
  <c r="AD10" i="5" s="1"/>
  <c r="AL136" i="3"/>
  <c r="J41" i="5"/>
  <c r="AD41" i="5" s="1"/>
  <c r="AL144" i="3"/>
  <c r="J45" i="5"/>
  <c r="AD45" i="5" s="1"/>
  <c r="AL84" i="3"/>
  <c r="J22" i="5"/>
  <c r="AD22" i="5" s="1"/>
  <c r="AL19" i="3"/>
  <c r="AZ20" i="3" s="1"/>
  <c r="J2" i="5"/>
  <c r="AD2" i="5" s="1"/>
  <c r="AL142" i="3"/>
  <c r="J44" i="5"/>
  <c r="AD44" i="5" s="1"/>
  <c r="AL172" i="3"/>
  <c r="AZ26" i="3"/>
  <c r="AL21" i="3"/>
  <c r="AL96" i="3"/>
  <c r="AL168" i="3"/>
  <c r="BA34" i="3"/>
  <c r="BA32" i="3"/>
  <c r="Y19" i="3"/>
  <c r="V18" i="3" s="1"/>
  <c r="BB26" i="3" l="1"/>
  <c r="AU11" i="3"/>
  <c r="AU10" i="3"/>
  <c r="AU7" i="3"/>
  <c r="AU8" i="3"/>
  <c r="AV13" i="3"/>
  <c r="AU12" i="3"/>
  <c r="AZ22" i="3"/>
  <c r="BA26" i="3"/>
  <c r="BB32" i="3"/>
  <c r="BA24" i="3"/>
  <c r="BA22" i="3"/>
  <c r="AZ32" i="3"/>
  <c r="BB34" i="3"/>
  <c r="BA30" i="3"/>
  <c r="BB24" i="3"/>
  <c r="BD32" i="3"/>
  <c r="BD28" i="3"/>
  <c r="BD26" i="3"/>
  <c r="BE22" i="3"/>
  <c r="BF26" i="3"/>
  <c r="BH28" i="3"/>
  <c r="BD24" i="3"/>
  <c r="AZ28" i="3"/>
  <c r="BA28" i="3"/>
  <c r="BC32" i="3"/>
  <c r="BD34" i="3"/>
  <c r="BE34" i="3"/>
  <c r="BF28" i="3"/>
  <c r="BD30" i="3"/>
  <c r="BE30" i="3"/>
  <c r="BG34" i="3"/>
  <c r="BH34" i="3"/>
  <c r="BF30" i="3"/>
  <c r="AZ30" i="3"/>
  <c r="BH30" i="3"/>
  <c r="BE20" i="3"/>
  <c r="BD20" i="3"/>
  <c r="BB22" i="3"/>
  <c r="BC20" i="3"/>
  <c r="BG28" i="3"/>
  <c r="BG32" i="3"/>
  <c r="AZ24" i="3"/>
  <c r="BB28" i="3"/>
  <c r="BF32" i="3"/>
  <c r="BC30" i="3"/>
  <c r="BG20" i="3"/>
  <c r="BF34" i="3"/>
  <c r="BF20" i="3"/>
  <c r="BC26" i="3"/>
  <c r="BH26" i="3"/>
  <c r="BG30" i="3"/>
  <c r="BE28" i="3"/>
  <c r="AZ34" i="3"/>
  <c r="BA20" i="3"/>
  <c r="BC28" i="3"/>
  <c r="BH24" i="3"/>
  <c r="BG26" i="3"/>
  <c r="BH32" i="3"/>
  <c r="BG24" i="3"/>
  <c r="BG22" i="3"/>
  <c r="BD22" i="3"/>
  <c r="BH22" i="3"/>
  <c r="BH20" i="3"/>
  <c r="BC34" i="3"/>
  <c r="BE24" i="3"/>
  <c r="BE32" i="3"/>
  <c r="BB20" i="3"/>
  <c r="BC22" i="3"/>
  <c r="BE26" i="3"/>
  <c r="BB30" i="3"/>
  <c r="BF24" i="3"/>
  <c r="BF22" i="3"/>
  <c r="BC24" i="3"/>
  <c r="AV10" i="3"/>
  <c r="O196" i="3"/>
  <c r="O148" i="3"/>
  <c r="O100" i="3"/>
  <c r="O52" i="3"/>
  <c r="O244" i="3" s="1"/>
  <c r="A63" i="3"/>
  <c r="A65" i="3" s="1"/>
  <c r="A67" i="3" s="1"/>
  <c r="A69" i="3" s="1"/>
  <c r="A71" i="3" s="1"/>
  <c r="A73" i="3" s="1"/>
  <c r="A75" i="3" s="1"/>
  <c r="A77" i="3" s="1"/>
  <c r="A79" i="3" s="1"/>
  <c r="A81" i="3" s="1"/>
  <c r="A83" i="3" s="1"/>
  <c r="A85" i="3" s="1"/>
  <c r="A87" i="3" s="1"/>
  <c r="A89" i="3" s="1"/>
  <c r="A91" i="3" s="1"/>
  <c r="A93" i="3" s="1"/>
  <c r="A95" i="3" s="1"/>
  <c r="A111" i="3" s="1"/>
  <c r="A113" i="3" s="1"/>
  <c r="A115" i="3" s="1"/>
  <c r="A117" i="3" s="1"/>
  <c r="A119" i="3" s="1"/>
  <c r="A121" i="3" s="1"/>
  <c r="A123" i="3" s="1"/>
  <c r="A125" i="3" s="1"/>
  <c r="A127" i="3" s="1"/>
  <c r="A129" i="3" s="1"/>
  <c r="A131" i="3" s="1"/>
  <c r="A133" i="3" s="1"/>
  <c r="A135" i="3" s="1"/>
  <c r="A137" i="3" s="1"/>
  <c r="A139" i="3" s="1"/>
  <c r="A141" i="3" s="1"/>
  <c r="A143" i="3" s="1"/>
  <c r="A159" i="3" s="1"/>
  <c r="A161" i="3" s="1"/>
  <c r="A163" i="3" s="1"/>
  <c r="A165" i="3" s="1"/>
  <c r="A167" i="3" s="1"/>
  <c r="A169" i="3" s="1"/>
  <c r="A171" i="3" s="1"/>
  <c r="A173" i="3" s="1"/>
  <c r="A175" i="3" s="1"/>
  <c r="A177" i="3" s="1"/>
  <c r="A179" i="3" s="1"/>
  <c r="A181" i="3" s="1"/>
  <c r="A183" i="3" s="1"/>
  <c r="A185" i="3" s="1"/>
  <c r="A187" i="3" s="1"/>
  <c r="A189" i="3" s="1"/>
  <c r="A191" i="3" s="1"/>
  <c r="A207" i="3" s="1"/>
  <c r="A209" i="3" s="1"/>
  <c r="A211" i="3" s="1"/>
  <c r="A213" i="3" s="1"/>
  <c r="A215" i="3" s="1"/>
  <c r="A217" i="3" s="1"/>
  <c r="A219" i="3" s="1"/>
  <c r="A221" i="3" s="1"/>
  <c r="A223" i="3" s="1"/>
  <c r="A225" i="3" s="1"/>
  <c r="A227" i="3" s="1"/>
  <c r="A229" i="3" s="1"/>
  <c r="A231" i="3" s="1"/>
  <c r="A233" i="3" s="1"/>
  <c r="A235" i="3" s="1"/>
  <c r="A237" i="3" s="1"/>
  <c r="A239" i="3" s="1"/>
  <c r="A255" i="3" s="1"/>
  <c r="A257" i="3" s="1"/>
  <c r="A259" i="3" s="1"/>
  <c r="A261" i="3" s="1"/>
  <c r="A263" i="3" s="1"/>
  <c r="A265" i="3" s="1"/>
  <c r="A267" i="3" s="1"/>
  <c r="A269" i="3" s="1"/>
  <c r="A271" i="3" s="1"/>
  <c r="A273" i="3" s="1"/>
  <c r="A275" i="3" s="1"/>
  <c r="A277" i="3" s="1"/>
  <c r="A279" i="3" s="1"/>
  <c r="A281" i="3" s="1"/>
  <c r="A283" i="3" s="1"/>
  <c r="A285" i="3" s="1"/>
  <c r="A287" i="3" s="1"/>
  <c r="AU9" i="3" l="1"/>
  <c r="AV9" i="3" s="1"/>
  <c r="AU6" i="3"/>
  <c r="AV6" i="3" s="1"/>
  <c r="AV8" i="3"/>
  <c r="AV12" i="3"/>
  <c r="AV5" i="3"/>
  <c r="AV11" i="3"/>
  <c r="AV7" i="3"/>
  <c r="BJ30" i="3"/>
  <c r="L41" i="3" s="1"/>
  <c r="BI30" i="3"/>
  <c r="H41" i="3" s="1"/>
  <c r="BJ20" i="3"/>
  <c r="K40" i="3" s="1"/>
  <c r="BI20" i="3"/>
  <c r="G40" i="3" s="1"/>
  <c r="BJ28" i="3"/>
  <c r="K41" i="3" s="1"/>
  <c r="BI28" i="3"/>
  <c r="G41" i="3" s="1"/>
  <c r="BJ22" i="3"/>
  <c r="L40" i="3" s="1"/>
  <c r="BI22" i="3"/>
  <c r="H40" i="3" s="1"/>
  <c r="BJ32" i="3"/>
  <c r="M41" i="3" s="1"/>
  <c r="BI32" i="3"/>
  <c r="I41" i="3" s="1"/>
  <c r="BJ24" i="3"/>
  <c r="M40" i="3" s="1"/>
  <c r="BI24" i="3"/>
  <c r="I40" i="3" s="1"/>
  <c r="BJ34" i="3"/>
  <c r="N41" i="3" s="1"/>
  <c r="BI34" i="3"/>
  <c r="J41" i="3" s="1"/>
  <c r="BJ26" i="3"/>
  <c r="N40" i="3" s="1"/>
  <c r="BI26" i="3"/>
  <c r="J40" i="3" s="1"/>
  <c r="BG16" i="3"/>
  <c r="AX4" i="3" l="1"/>
  <c r="F40" i="3"/>
  <c r="W49" i="3" s="1"/>
  <c r="L49" i="3" s="1"/>
  <c r="V39" i="3" l="1"/>
</calcChain>
</file>

<file path=xl/sharedStrings.xml><?xml version="1.0" encoding="utf-8"?>
<sst xmlns="http://schemas.openxmlformats.org/spreadsheetml/2006/main" count="420" uniqueCount="187">
  <si>
    <t>市郡体育協会名：</t>
    <rPh sb="0" eb="1">
      <t>シ</t>
    </rPh>
    <rPh sb="1" eb="2">
      <t>グン</t>
    </rPh>
    <rPh sb="2" eb="4">
      <t>タイイク</t>
    </rPh>
    <rPh sb="4" eb="6">
      <t>キョウカイ</t>
    </rPh>
    <rPh sb="6" eb="7">
      <t>メイ</t>
    </rPh>
    <phoneticPr fontId="2"/>
  </si>
  <si>
    <t>連　絡　責　任　者：</t>
    <rPh sb="0" eb="1">
      <t>レン</t>
    </rPh>
    <rPh sb="2" eb="3">
      <t>ラク</t>
    </rPh>
    <rPh sb="4" eb="5">
      <t>セキ</t>
    </rPh>
    <rPh sb="6" eb="7">
      <t>ニン</t>
    </rPh>
    <rPh sb="8" eb="9">
      <t>シャ</t>
    </rPh>
    <phoneticPr fontId="2"/>
  </si>
  <si>
    <t>連　　　絡　　　先：</t>
    <rPh sb="0" eb="1">
      <t>レン</t>
    </rPh>
    <rPh sb="4" eb="5">
      <t>ラク</t>
    </rPh>
    <rPh sb="8" eb="9">
      <t>サキ</t>
    </rPh>
    <phoneticPr fontId="2"/>
  </si>
  <si>
    <t>区分</t>
    <rPh sb="0" eb="2">
      <t>クブン</t>
    </rPh>
    <phoneticPr fontId="1"/>
  </si>
  <si>
    <t>性別</t>
    <rPh sb="0" eb="2">
      <t>セイベツ</t>
    </rPh>
    <phoneticPr fontId="1"/>
  </si>
  <si>
    <t>自由形</t>
    <rPh sb="0" eb="3">
      <t>ジユウガタ</t>
    </rPh>
    <phoneticPr fontId="1"/>
  </si>
  <si>
    <t>平泳ぎ</t>
    <rPh sb="0" eb="2">
      <t>ヒラオヨ</t>
    </rPh>
    <phoneticPr fontId="1"/>
  </si>
  <si>
    <t>背泳ぎ</t>
    <rPh sb="0" eb="2">
      <t>セオヨ</t>
    </rPh>
    <phoneticPr fontId="1"/>
  </si>
  <si>
    <t>バタフライ</t>
    <phoneticPr fontId="1"/>
  </si>
  <si>
    <t>リレー</t>
    <phoneticPr fontId="1"/>
  </si>
  <si>
    <t>メドレーリレー</t>
    <phoneticPr fontId="1"/>
  </si>
  <si>
    <t>多人数リレー</t>
    <rPh sb="0" eb="3">
      <t>タニンズウ</t>
    </rPh>
    <phoneticPr fontId="1"/>
  </si>
  <si>
    <t>25m</t>
    <phoneticPr fontId="1"/>
  </si>
  <si>
    <t>100m</t>
    <phoneticPr fontId="1"/>
  </si>
  <si>
    <t>50m</t>
    <phoneticPr fontId="1"/>
  </si>
  <si>
    <t>年齢
区分</t>
    <rPh sb="0" eb="2">
      <t>ネンレイ</t>
    </rPh>
    <rPh sb="3" eb="5">
      <t>クブン</t>
    </rPh>
    <phoneticPr fontId="1"/>
  </si>
  <si>
    <t>参考
タイム</t>
    <rPh sb="0" eb="2">
      <t>サンコウ</t>
    </rPh>
    <phoneticPr fontId="1"/>
  </si>
  <si>
    <t>フリガナ(半角ｶﾅ)
氏　　名(全角)</t>
    <rPh sb="5" eb="7">
      <t>ハンカク</t>
    </rPh>
    <rPh sb="11" eb="12">
      <t>シ</t>
    </rPh>
    <rPh sb="14" eb="15">
      <t>ナ</t>
    </rPh>
    <rPh sb="16" eb="18">
      <t>ゼンカク</t>
    </rPh>
    <phoneticPr fontId="1"/>
  </si>
  <si>
    <t>男</t>
    <rPh sb="0" eb="1">
      <t>オトコ</t>
    </rPh>
    <phoneticPr fontId="1"/>
  </si>
  <si>
    <t>監督</t>
    <rPh sb="0" eb="2">
      <t>カントク</t>
    </rPh>
    <phoneticPr fontId="1"/>
  </si>
  <si>
    <t>女</t>
    <rPh sb="0" eb="1">
      <t>オンナ</t>
    </rPh>
    <phoneticPr fontId="1"/>
  </si>
  <si>
    <t>参加人数</t>
    <rPh sb="0" eb="4">
      <t>サンカニンズウ</t>
    </rPh>
    <phoneticPr fontId="1"/>
  </si>
  <si>
    <t>申込集計</t>
    <rPh sb="0" eb="4">
      <t>モウシコミシュウケイ</t>
    </rPh>
    <phoneticPr fontId="1"/>
  </si>
  <si>
    <t>種目別集計</t>
    <rPh sb="0" eb="3">
      <t>シュモクベツ</t>
    </rPh>
    <rPh sb="3" eb="5">
      <t>シュウケイ</t>
    </rPh>
    <phoneticPr fontId="1"/>
  </si>
  <si>
    <t>男子100mリレー</t>
    <rPh sb="0" eb="2">
      <t>ダンシ</t>
    </rPh>
    <phoneticPr fontId="1"/>
  </si>
  <si>
    <t>女子100mリレー</t>
    <rPh sb="0" eb="2">
      <t>ジョシ</t>
    </rPh>
    <phoneticPr fontId="1"/>
  </si>
  <si>
    <t>男子100mメドレーリレー</t>
    <rPh sb="0" eb="2">
      <t>ダンシ</t>
    </rPh>
    <phoneticPr fontId="1"/>
  </si>
  <si>
    <t>女子100mメドレーリレー</t>
    <rPh sb="0" eb="2">
      <t>ジョシ</t>
    </rPh>
    <phoneticPr fontId="1"/>
  </si>
  <si>
    <t>競技役員</t>
    <rPh sb="0" eb="4">
      <t>キョウギヤクイン</t>
    </rPh>
    <phoneticPr fontId="1"/>
  </si>
  <si>
    <t>①</t>
    <phoneticPr fontId="1"/>
  </si>
  <si>
    <t>②</t>
    <phoneticPr fontId="1"/>
  </si>
  <si>
    <t>③</t>
    <phoneticPr fontId="1"/>
  </si>
  <si>
    <t>④</t>
    <phoneticPr fontId="1"/>
  </si>
  <si>
    <t>⑤</t>
    <phoneticPr fontId="1"/>
  </si>
  <si>
    <t>タイム</t>
    <phoneticPr fontId="1"/>
  </si>
  <si>
    <t>種目</t>
    <rPh sb="0" eb="2">
      <t>シュモク</t>
    </rPh>
    <phoneticPr fontId="1"/>
  </si>
  <si>
    <t>氏　　名</t>
    <rPh sb="0" eb="1">
      <t>シ</t>
    </rPh>
    <rPh sb="3" eb="4">
      <t>ナ</t>
    </rPh>
    <phoneticPr fontId="1"/>
  </si>
  <si>
    <t>水　泳</t>
    <rPh sb="0" eb="1">
      <t>ミズ</t>
    </rPh>
    <rPh sb="2" eb="3">
      <t>エイ</t>
    </rPh>
    <phoneticPr fontId="1"/>
  </si>
  <si>
    <t>ＮＯ４－１</t>
    <phoneticPr fontId="1"/>
  </si>
  <si>
    <t>ＮＯ４－２</t>
    <phoneticPr fontId="1"/>
  </si>
  <si>
    <t>ＮＯ４－３</t>
    <phoneticPr fontId="1"/>
  </si>
  <si>
    <t>ＮＯ４－４</t>
    <phoneticPr fontId="1"/>
  </si>
  <si>
    <t>ＮＯ４－５</t>
    <phoneticPr fontId="1"/>
  </si>
  <si>
    <t>■行の削除や追加は行わないでください。■</t>
    <rPh sb="1" eb="2">
      <t>ギョウ</t>
    </rPh>
    <rPh sb="3" eb="5">
      <t>サクジョ</t>
    </rPh>
    <rPh sb="6" eb="8">
      <t>ツイカ</t>
    </rPh>
    <rPh sb="9" eb="10">
      <t>オコナ</t>
    </rPh>
    <phoneticPr fontId="1"/>
  </si>
  <si>
    <t>A</t>
  </si>
  <si>
    <t>B</t>
  </si>
  <si>
    <t>C</t>
  </si>
  <si>
    <t>D</t>
  </si>
  <si>
    <t>E</t>
  </si>
  <si>
    <t>F</t>
  </si>
  <si>
    <t>G</t>
  </si>
  <si>
    <t>H</t>
  </si>
  <si>
    <t>20歳未満(</t>
    <rPh sb="2" eb="5">
      <t>サイミマン</t>
    </rPh>
    <phoneticPr fontId="1"/>
  </si>
  <si>
    <t>30歳未満(</t>
    <rPh sb="2" eb="5">
      <t>サイミマン</t>
    </rPh>
    <phoneticPr fontId="1"/>
  </si>
  <si>
    <t>40歳未満(</t>
    <rPh sb="2" eb="5">
      <t>サイミマン</t>
    </rPh>
    <phoneticPr fontId="1"/>
  </si>
  <si>
    <t>50歳未満(</t>
    <rPh sb="2" eb="5">
      <t>サイミマン</t>
    </rPh>
    <phoneticPr fontId="1"/>
  </si>
  <si>
    <t>60歳未満(</t>
    <rPh sb="2" eb="5">
      <t>サイミマン</t>
    </rPh>
    <phoneticPr fontId="1"/>
  </si>
  <si>
    <t>70歳未満(</t>
    <rPh sb="2" eb="5">
      <t>サイミマン</t>
    </rPh>
    <phoneticPr fontId="1"/>
  </si>
  <si>
    <t>80歳未満(</t>
    <rPh sb="2" eb="5">
      <t>サイミマン</t>
    </rPh>
    <phoneticPr fontId="1"/>
  </si>
  <si>
    <t>90歳未満(</t>
    <rPh sb="2" eb="5">
      <t>サイミマン</t>
    </rPh>
    <phoneticPr fontId="1"/>
  </si>
  <si>
    <t>90歳以上(</t>
    <rPh sb="2" eb="5">
      <t>サイイジョウ</t>
    </rPh>
    <phoneticPr fontId="1"/>
  </si>
  <si>
    <t>ＮＯ４－６</t>
    <phoneticPr fontId="1"/>
  </si>
  <si>
    <t>記入漏れ</t>
    <rPh sb="0" eb="3">
      <t>キニュウモ</t>
    </rPh>
    <phoneticPr fontId="1"/>
  </si>
  <si>
    <t>チェック</t>
    <phoneticPr fontId="1"/>
  </si>
  <si>
    <t>A</t>
    <phoneticPr fontId="1"/>
  </si>
  <si>
    <t>B</t>
    <phoneticPr fontId="1"/>
  </si>
  <si>
    <t>種目</t>
    <rPh sb="0" eb="2">
      <t>シュモク</t>
    </rPh>
    <phoneticPr fontId="1"/>
  </si>
  <si>
    <t>C</t>
    <phoneticPr fontId="1"/>
  </si>
  <si>
    <t>D</t>
    <phoneticPr fontId="1"/>
  </si>
  <si>
    <t>E</t>
    <phoneticPr fontId="1"/>
  </si>
  <si>
    <t>F</t>
    <phoneticPr fontId="1"/>
  </si>
  <si>
    <t>G</t>
    <phoneticPr fontId="1"/>
  </si>
  <si>
    <t>H</t>
    <phoneticPr fontId="1"/>
  </si>
  <si>
    <t>I</t>
    <phoneticPr fontId="1"/>
  </si>
  <si>
    <t>役員数</t>
    <rPh sb="0" eb="2">
      <t>ヤクイン</t>
    </rPh>
    <rPh sb="2" eb="3">
      <t>スウ</t>
    </rPh>
    <phoneticPr fontId="1"/>
  </si>
  <si>
    <t xml:space="preserve">　Ａ : </t>
    <phoneticPr fontId="1"/>
  </si>
  <si>
    <t xml:space="preserve">　Ｂ : </t>
    <phoneticPr fontId="1"/>
  </si>
  <si>
    <t xml:space="preserve">　Ｃ : </t>
    <phoneticPr fontId="1"/>
  </si>
  <si>
    <t xml:space="preserve">　Ｄ : </t>
    <phoneticPr fontId="1"/>
  </si>
  <si>
    <t xml:space="preserve">　Ｅ : </t>
    <phoneticPr fontId="1"/>
  </si>
  <si>
    <t xml:space="preserve">　Ｆ : </t>
    <phoneticPr fontId="1"/>
  </si>
  <si>
    <t xml:space="preserve">　Ｇ : </t>
    <phoneticPr fontId="1"/>
  </si>
  <si>
    <t xml:space="preserve">　Ｈ : </t>
    <phoneticPr fontId="1"/>
  </si>
  <si>
    <t xml:space="preserve">　Ｉ : </t>
    <phoneticPr fontId="1"/>
  </si>
  <si>
    <t>←リレーのみもＯＫ？</t>
    <phoneticPr fontId="1"/>
  </si>
  <si>
    <t>ck</t>
    <phoneticPr fontId="1"/>
  </si>
  <si>
    <t>A</t>
    <phoneticPr fontId="1"/>
  </si>
  <si>
    <t>B</t>
    <phoneticPr fontId="1"/>
  </si>
  <si>
    <t>C</t>
    <phoneticPr fontId="1"/>
  </si>
  <si>
    <t>D</t>
    <phoneticPr fontId="1"/>
  </si>
  <si>
    <t>E</t>
    <phoneticPr fontId="1"/>
  </si>
  <si>
    <t>F</t>
    <phoneticPr fontId="1"/>
  </si>
  <si>
    <t>G</t>
    <phoneticPr fontId="1"/>
  </si>
  <si>
    <t>H</t>
    <phoneticPr fontId="1"/>
  </si>
  <si>
    <t>I</t>
    <phoneticPr fontId="1"/>
  </si>
  <si>
    <t>自由形</t>
    <rPh sb="0" eb="3">
      <t>ジユウガタ</t>
    </rPh>
    <phoneticPr fontId="1"/>
  </si>
  <si>
    <t>平泳ぎ</t>
    <rPh sb="0" eb="2">
      <t>ヒラオヨ</t>
    </rPh>
    <phoneticPr fontId="1"/>
  </si>
  <si>
    <t>バタフライ</t>
    <phoneticPr fontId="1"/>
  </si>
  <si>
    <t>背泳ぎ</t>
    <rPh sb="0" eb="2">
      <t>セオヨ</t>
    </rPh>
    <phoneticPr fontId="1"/>
  </si>
  <si>
    <t>男子</t>
    <rPh sb="0" eb="2">
      <t>ダンシ</t>
    </rPh>
    <phoneticPr fontId="1"/>
  </si>
  <si>
    <t>女子</t>
    <rPh sb="0" eb="2">
      <t>ジョシ</t>
    </rPh>
    <phoneticPr fontId="1"/>
  </si>
  <si>
    <t>※各種目２名以内です。数値が３以上の場合は、ご確認をお願いいたします。</t>
    <rPh sb="1" eb="4">
      <t>カクシュモク</t>
    </rPh>
    <rPh sb="5" eb="6">
      <t>メイ</t>
    </rPh>
    <rPh sb="6" eb="8">
      <t>イナイ</t>
    </rPh>
    <rPh sb="11" eb="13">
      <t>スウチ</t>
    </rPh>
    <rPh sb="15" eb="17">
      <t>イジョウ</t>
    </rPh>
    <rPh sb="18" eb="20">
      <t>バアイ</t>
    </rPh>
    <rPh sb="23" eb="25">
      <t>カクニン</t>
    </rPh>
    <rPh sb="27" eb="28">
      <t>ネガ</t>
    </rPh>
    <phoneticPr fontId="1"/>
  </si>
  <si>
    <t>【距離】</t>
    <rPh sb="1" eb="3">
      <t>キョリ</t>
    </rPh>
    <phoneticPr fontId="1"/>
  </si>
  <si>
    <t>種目合計</t>
    <rPh sb="0" eb="4">
      <t>シュモクゴウケイ</t>
    </rPh>
    <phoneticPr fontId="1"/>
  </si>
  <si>
    <t>25m</t>
    <phoneticPr fontId="1"/>
  </si>
  <si>
    <t>50m</t>
    <phoneticPr fontId="1"/>
  </si>
  <si>
    <t>FR</t>
    <phoneticPr fontId="1"/>
  </si>
  <si>
    <t>MR</t>
    <phoneticPr fontId="1"/>
  </si>
  <si>
    <t>※リレーのみ出場の方がおられる場合、人数種目数の相違が発生します。そのまま、提出ください。</t>
    <rPh sb="6" eb="8">
      <t>シュツジョウ</t>
    </rPh>
    <rPh sb="9" eb="10">
      <t>カタ</t>
    </rPh>
    <rPh sb="15" eb="17">
      <t>バアイ</t>
    </rPh>
    <rPh sb="18" eb="20">
      <t>ニンズウ</t>
    </rPh>
    <rPh sb="20" eb="23">
      <t>シュモクスウ</t>
    </rPh>
    <rPh sb="24" eb="26">
      <t>ソウイ</t>
    </rPh>
    <rPh sb="27" eb="29">
      <t>ハッセイ</t>
    </rPh>
    <rPh sb="38" eb="40">
      <t>テイシュツ</t>
    </rPh>
    <phoneticPr fontId="1"/>
  </si>
  <si>
    <t>選手番号(5)</t>
  </si>
  <si>
    <t>旧日水連ｺｰﾄﾞ(12)</t>
  </si>
  <si>
    <t>性別(1)</t>
  </si>
  <si>
    <t>漢字氏名（30）</t>
  </si>
  <si>
    <t>ｶﾅ氏名(30)</t>
  </si>
  <si>
    <t>生年月日(8)</t>
  </si>
  <si>
    <t>学校(1)</t>
  </si>
  <si>
    <t>学年(1)</t>
  </si>
  <si>
    <t>ｸﾗｽ(2)</t>
  </si>
  <si>
    <t>新日水連ｺｰﾄﾞ(7)</t>
  </si>
  <si>
    <t>所属名1(16)</t>
  </si>
  <si>
    <t>ｶﾅ所属名1(16)</t>
  </si>
  <si>
    <t>所属名2(16)</t>
  </si>
  <si>
    <t>ｶﾅ所属名2(16)</t>
  </si>
  <si>
    <t>所属名3(16)</t>
  </si>
  <si>
    <t>ｶﾅ所属名3(16)</t>
  </si>
  <si>
    <t>使用所属(1)</t>
  </si>
  <si>
    <t>ｴﾝﾄﾘｰ1(5)</t>
  </si>
  <si>
    <t>ｴﾝﾄﾘｰﾀｲﾑ1(7)</t>
  </si>
  <si>
    <t>ｴﾝﾄﾘｰ2(5)</t>
  </si>
  <si>
    <t>ｴﾝﾄﾘｰﾀｲﾑ2(7)</t>
  </si>
  <si>
    <t>ｴﾝﾄﾘｰ3(5)</t>
  </si>
  <si>
    <t>ｴﾝﾄﾘｰﾀｲﾑ3(7)</t>
  </si>
  <si>
    <t>ｴﾝﾄﾘｰ4(5)</t>
  </si>
  <si>
    <t>ｴﾝﾄﾘｰﾀｲﾑ4(7)</t>
  </si>
  <si>
    <t>ｴﾝﾄﾘｰ5(5)</t>
  </si>
  <si>
    <t>ｴﾝﾄﾘｰﾀｲﾑ5(7)</t>
  </si>
  <si>
    <t>ｴﾝﾄﾘｰ6(1)</t>
  </si>
  <si>
    <t>ｴﾝﾄﾘｰﾀｲﾑ6(7)</t>
  </si>
  <si>
    <t>ｴﾝﾄﾘｰ7(5)</t>
  </si>
  <si>
    <t>ｴﾝﾄﾘｰﾀｲﾑ7(7)</t>
  </si>
  <si>
    <t>ｴﾝﾄﾘｰ8(5)</t>
  </si>
  <si>
    <t>ｴﾝﾄﾘｰﾀｲﾑ8(7)</t>
  </si>
  <si>
    <t>ｴﾝﾄﾘｰ9(5)</t>
  </si>
  <si>
    <t>ｴﾝﾄﾘｰﾀｲﾑ9(7)</t>
  </si>
  <si>
    <t>ｴﾝﾄﾘｰ10(5)</t>
  </si>
  <si>
    <t>ｴﾝﾄﾘｰﾀｲﾑ10(7)</t>
  </si>
  <si>
    <t>種目コード</t>
    <rPh sb="0" eb="2">
      <t>シュモク</t>
    </rPh>
    <phoneticPr fontId="1"/>
  </si>
  <si>
    <t>クラス</t>
  </si>
  <si>
    <t>I</t>
  </si>
  <si>
    <t>J</t>
  </si>
  <si>
    <t>K</t>
  </si>
  <si>
    <t>4×100mメドレーリレー</t>
  </si>
  <si>
    <t>4×200mメドレーリレー</t>
  </si>
  <si>
    <t>25自由形</t>
    <rPh sb="2" eb="5">
      <t>ジユウガタ</t>
    </rPh>
    <phoneticPr fontId="1"/>
  </si>
  <si>
    <t>50自由形</t>
    <rPh sb="2" eb="5">
      <t>ジユウガタ</t>
    </rPh>
    <phoneticPr fontId="1"/>
  </si>
  <si>
    <t>100自由形</t>
    <rPh sb="3" eb="6">
      <t>ジユウガタ</t>
    </rPh>
    <phoneticPr fontId="1"/>
  </si>
  <si>
    <t>200自由形</t>
    <rPh sb="3" eb="6">
      <t>ジユウガタ</t>
    </rPh>
    <phoneticPr fontId="1"/>
  </si>
  <si>
    <t>400自由形</t>
    <rPh sb="3" eb="6">
      <t>ジユウガタ</t>
    </rPh>
    <phoneticPr fontId="1"/>
  </si>
  <si>
    <t>800自由形</t>
    <rPh sb="3" eb="6">
      <t>ジユウガタ</t>
    </rPh>
    <phoneticPr fontId="1"/>
  </si>
  <si>
    <t>1500自由形</t>
    <rPh sb="4" eb="7">
      <t>ジユウガタ</t>
    </rPh>
    <phoneticPr fontId="1"/>
  </si>
  <si>
    <t>25背泳ぎ</t>
  </si>
  <si>
    <t>50背泳ぎ</t>
  </si>
  <si>
    <t>100背泳ぎ</t>
  </si>
  <si>
    <t>200背泳ぎ</t>
  </si>
  <si>
    <t>25平泳ぎ</t>
  </si>
  <si>
    <t>50平泳ぎ</t>
  </si>
  <si>
    <t>100平泳ぎ</t>
  </si>
  <si>
    <t>200平泳ぎ</t>
  </si>
  <si>
    <t>25バタフライ</t>
  </si>
  <si>
    <t>50バタフライ</t>
  </si>
  <si>
    <t>100バタフライ</t>
  </si>
  <si>
    <t>200バタフライ</t>
  </si>
  <si>
    <t>100個人メドレー</t>
    <rPh sb="3" eb="5">
      <t>コジン</t>
    </rPh>
    <phoneticPr fontId="1"/>
  </si>
  <si>
    <t>200個人メドレー</t>
    <rPh sb="3" eb="5">
      <t>コジン</t>
    </rPh>
    <phoneticPr fontId="1"/>
  </si>
  <si>
    <t>400個人メドレー</t>
    <rPh sb="3" eb="5">
      <t>コジン</t>
    </rPh>
    <phoneticPr fontId="1"/>
  </si>
  <si>
    <t>4×25フリーリレー</t>
  </si>
  <si>
    <t>4×50フリーリレー</t>
  </si>
  <si>
    <t>4×100フリーリレー</t>
  </si>
  <si>
    <t>4×200フリーリレー</t>
  </si>
  <si>
    <t>4×25メドレーリレー</t>
  </si>
  <si>
    <t>4×50メドレーリレー</t>
  </si>
  <si>
    <t>当日競技会に代表者としてお越しいただける方。(参加人数として計算しません)
※選手として参加される場合は、下記に再度氏名・種目等を入力</t>
    <rPh sb="0" eb="2">
      <t>トウジツ</t>
    </rPh>
    <rPh sb="2" eb="5">
      <t>キョウギカイ</t>
    </rPh>
    <rPh sb="6" eb="9">
      <t>ダイヒョウシャ</t>
    </rPh>
    <rPh sb="13" eb="14">
      <t>コ</t>
    </rPh>
    <rPh sb="20" eb="21">
      <t>カタ</t>
    </rPh>
    <rPh sb="23" eb="27">
      <t>サンカニンズウ</t>
    </rPh>
    <rPh sb="30" eb="32">
      <t>ケイサン</t>
    </rPh>
    <rPh sb="39" eb="41">
      <t>センシュ</t>
    </rPh>
    <rPh sb="44" eb="46">
      <t>サンカ</t>
    </rPh>
    <rPh sb="49" eb="51">
      <t>バアイ</t>
    </rPh>
    <rPh sb="53" eb="55">
      <t>カキ</t>
    </rPh>
    <rPh sb="56" eb="58">
      <t>サイド</t>
    </rPh>
    <rPh sb="58" eb="60">
      <t>シメイ</t>
    </rPh>
    <rPh sb="61" eb="63">
      <t>シュモク</t>
    </rPh>
    <rPh sb="63" eb="64">
      <t>トウ</t>
    </rPh>
    <rPh sb="65" eb="67">
      <t>ニュウリョク</t>
    </rPh>
    <phoneticPr fontId="1"/>
  </si>
  <si>
    <t>シートの変更はしないようにお願いいたします。</t>
    <rPh sb="4" eb="6">
      <t>ヘンコウ</t>
    </rPh>
    <rPh sb="14" eb="15">
      <t>ネガ</t>
    </rPh>
    <phoneticPr fontId="1"/>
  </si>
  <si>
    <t>20000101</t>
  </si>
  <si>
    <t>20000101</t>
    <phoneticPr fontId="1"/>
  </si>
  <si>
    <t>.3.31以前生まれ)</t>
    <rPh sb="5" eb="7">
      <t>イゼン</t>
    </rPh>
    <rPh sb="7" eb="8">
      <t>ウ</t>
    </rPh>
    <phoneticPr fontId="1"/>
  </si>
  <si>
    <t>.4.1以降生まれ)</t>
    <rPh sb="4" eb="6">
      <t>イコウ</t>
    </rPh>
    <rPh sb="6" eb="7">
      <t>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</si>
</sst>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gt;=100]#&quot;:&quot;00.00;[&lt;100]00.00;General"/>
    <numFmt numFmtId="177" formatCode="General&quot;m&quot;"/>
    <numFmt numFmtId="178" formatCode="[$-F800]dddd\,\ mmmm\ dd\,\ yyyy"/>
    <numFmt numFmtId="179" formatCode="&quot;第&quot;General&quot;回&quot;\ &quot;県&quot;&quot;民&quot;&quot;ス&quot;&quot;ポ&quot;&quot;ー&quot;&quot;ツ&quot;&quot;大&quot;&quot;会&quot;\ &quot;水&quot;&quot;泳&quot;&quot;の&quot;&quot;部&quot;"/>
  </numFmts>
  <fonts count="18">
    <font>
      <sz val="11"/>
      <color theme="1"/>
      <name val="游ゴシック"/>
      <family val="3"/>
      <charset val="128"/>
      <scheme val="minor"/>
    </font>
    <font>
      <sz val="6"/>
      <name val="游ゴシック"/>
      <family val="3"/>
      <charset val="128"/>
      <scheme val="minor"/>
    </font>
    <font>
      <sz val="6"/>
      <name val="ＭＳ Ｐゴシック"/>
      <family val="3"/>
      <charset val="128"/>
    </font>
    <font>
      <sz val="11"/>
      <color theme="1"/>
      <name val="ＭＳ Ｐゴシック"/>
      <family val="3"/>
      <charset val="128"/>
    </font>
    <font>
      <b/>
      <sz val="11"/>
      <color theme="0"/>
      <name val="ＭＳ ゴシック"/>
      <family val="3"/>
      <charset val="128"/>
    </font>
    <font>
      <sz val="11"/>
      <name val="ＭＳ Ｐゴシック"/>
      <family val="3"/>
      <charset val="128"/>
    </font>
    <font>
      <sz val="18"/>
      <name val="ＭＳ Ｐゴシック"/>
      <family val="3"/>
      <charset val="128"/>
    </font>
    <font>
      <sz val="28"/>
      <name val="ＭＳ Ｐゴシック"/>
      <family val="3"/>
      <charset val="128"/>
    </font>
    <font>
      <sz val="11"/>
      <name val="ＭＳ ゴシック"/>
      <family val="3"/>
      <charset val="128"/>
    </font>
    <font>
      <sz val="11"/>
      <color rgb="FFFF0000"/>
      <name val="ＭＳ Ｐゴシック"/>
      <family val="3"/>
      <charset val="128"/>
    </font>
    <font>
      <sz val="11"/>
      <color theme="1"/>
      <name val="游ゴシック"/>
      <family val="3"/>
      <charset val="128"/>
      <scheme val="minor"/>
    </font>
    <font>
      <sz val="18"/>
      <name val="ＭＳ ゴシック"/>
      <family val="3"/>
      <charset val="128"/>
    </font>
    <font>
      <sz val="11"/>
      <color rgb="FF0000FF"/>
      <name val="ＭＳ ゴシック"/>
      <family val="3"/>
      <charset val="128"/>
    </font>
    <font>
      <sz val="11"/>
      <color rgb="FFFF0000"/>
      <name val="ＭＳ ゴシック"/>
      <family val="3"/>
      <charset val="128"/>
    </font>
    <font>
      <sz val="9"/>
      <color rgb="FFFF0000"/>
      <name val="ＭＳ Ｐゴシック"/>
      <family val="3"/>
      <charset val="128"/>
    </font>
    <font>
      <b/>
      <sz val="22"/>
      <color rgb="FFFF0000"/>
      <name val="ＭＳ ゴシック"/>
      <family val="3"/>
      <charset val="128"/>
    </font>
    <font>
      <sz val="10"/>
      <color rgb="FFFF0000"/>
      <name val="ＭＳ Ｐゴシック"/>
      <family val="3"/>
      <charset val="128"/>
    </font>
    <font>
      <b/>
      <sz val="18"/>
      <color theme="0"/>
      <name val="ＭＳ Ｐゴシック"/>
      <family val="3"/>
      <charset val="128"/>
    </font>
  </fonts>
  <fills count="10">
    <fill>
      <patternFill patternType="none"/>
    </fill>
    <fill>
      <patternFill patternType="gray125"/>
    </fill>
    <fill>
      <patternFill patternType="solid">
        <fgColor theme="0"/>
        <bgColor indexed="64"/>
      </patternFill>
    </fill>
    <fill>
      <patternFill patternType="solid">
        <fgColor theme="0" tint="-0.34998626667073579"/>
        <bgColor indexed="64"/>
      </patternFill>
    </fill>
    <fill>
      <patternFill patternType="solid">
        <fgColor theme="1" tint="0.34998626667073579"/>
        <bgColor indexed="64"/>
      </patternFill>
    </fill>
    <fill>
      <patternFill patternType="solid">
        <fgColor rgb="FFFFFF00"/>
        <bgColor indexed="64"/>
      </patternFill>
    </fill>
    <fill>
      <patternFill patternType="solid">
        <fgColor rgb="FFCCFFFF"/>
        <bgColor indexed="64"/>
      </patternFill>
    </fill>
    <fill>
      <patternFill patternType="solid">
        <fgColor rgb="FFFFCCFF"/>
        <bgColor indexed="64"/>
      </patternFill>
    </fill>
    <fill>
      <patternFill patternType="solid">
        <fgColor rgb="FFCCFFCC"/>
        <bgColor indexed="64"/>
      </patternFill>
    </fill>
    <fill>
      <patternFill patternType="solid">
        <fgColor rgb="FFFF0000"/>
        <bgColor indexed="64"/>
      </patternFill>
    </fill>
  </fills>
  <borders count="58">
    <border>
      <left/>
      <right/>
      <top/>
      <bottom/>
      <diagonal/>
    </border>
    <border>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style="hair">
        <color auto="1"/>
      </left>
      <right style="hair">
        <color auto="1"/>
      </right>
      <top style="hair">
        <color auto="1"/>
      </top>
      <bottom style="hair">
        <color auto="1"/>
      </bottom>
      <diagonal/>
    </border>
    <border>
      <left/>
      <right style="hair">
        <color auto="1"/>
      </right>
      <top/>
      <bottom style="hair">
        <color auto="1"/>
      </bottom>
      <diagonal/>
    </border>
    <border>
      <left style="hair">
        <color auto="1"/>
      </left>
      <right/>
      <top style="hair">
        <color auto="1"/>
      </top>
      <bottom/>
      <diagonal/>
    </border>
    <border>
      <left/>
      <right style="hair">
        <color auto="1"/>
      </right>
      <top style="hair">
        <color auto="1"/>
      </top>
      <bottom/>
      <diagonal/>
    </border>
    <border>
      <left style="hair">
        <color auto="1"/>
      </left>
      <right/>
      <top/>
      <bottom style="hair">
        <color auto="1"/>
      </bottom>
      <diagonal/>
    </border>
    <border>
      <left/>
      <right/>
      <top/>
      <bottom style="hair">
        <color auto="1"/>
      </bottom>
      <diagonal/>
    </border>
    <border>
      <left style="thin">
        <color indexed="64"/>
      </left>
      <right style="thin">
        <color indexed="64"/>
      </right>
      <top style="thin">
        <color indexed="64"/>
      </top>
      <bottom style="thin">
        <color indexed="64"/>
      </bottom>
      <diagonal/>
    </border>
    <border>
      <left style="thin">
        <color indexed="64"/>
      </left>
      <right style="hair">
        <color auto="1"/>
      </right>
      <top style="thin">
        <color indexed="64"/>
      </top>
      <bottom style="hair">
        <color auto="1"/>
      </bottom>
      <diagonal/>
    </border>
    <border>
      <left style="hair">
        <color auto="1"/>
      </left>
      <right style="hair">
        <color auto="1"/>
      </right>
      <top style="thin">
        <color indexed="64"/>
      </top>
      <bottom style="hair">
        <color auto="1"/>
      </bottom>
      <diagonal/>
    </border>
    <border>
      <left style="thin">
        <color indexed="64"/>
      </left>
      <right style="hair">
        <color auto="1"/>
      </right>
      <top style="hair">
        <color auto="1"/>
      </top>
      <bottom style="hair">
        <color auto="1"/>
      </bottom>
      <diagonal/>
    </border>
    <border>
      <left style="hair">
        <color auto="1"/>
      </left>
      <right style="thin">
        <color indexed="64"/>
      </right>
      <top style="hair">
        <color auto="1"/>
      </top>
      <bottom style="hair">
        <color auto="1"/>
      </bottom>
      <diagonal/>
    </border>
    <border>
      <left/>
      <right style="thin">
        <color indexed="64"/>
      </right>
      <top/>
      <bottom style="hair">
        <color auto="1"/>
      </bottom>
      <diagonal/>
    </border>
    <border>
      <left style="thin">
        <color indexed="64"/>
      </left>
      <right style="hair">
        <color auto="1"/>
      </right>
      <top style="hair">
        <color auto="1"/>
      </top>
      <bottom style="thin">
        <color indexed="64"/>
      </bottom>
      <diagonal/>
    </border>
    <border>
      <left style="hair">
        <color auto="1"/>
      </left>
      <right style="hair">
        <color auto="1"/>
      </right>
      <top style="hair">
        <color auto="1"/>
      </top>
      <bottom style="thin">
        <color indexed="64"/>
      </bottom>
      <diagonal/>
    </border>
    <border>
      <left style="hair">
        <color auto="1"/>
      </left>
      <right style="thin">
        <color indexed="64"/>
      </right>
      <top style="hair">
        <color auto="1"/>
      </top>
      <bottom style="thin">
        <color indexed="64"/>
      </bottom>
      <diagonal/>
    </border>
    <border>
      <left/>
      <right style="hair">
        <color auto="1"/>
      </right>
      <top style="thin">
        <color indexed="64"/>
      </top>
      <bottom style="hair">
        <color auto="1"/>
      </bottom>
      <diagonal/>
    </border>
    <border>
      <left/>
      <right style="hair">
        <color auto="1"/>
      </right>
      <top style="hair">
        <color auto="1"/>
      </top>
      <bottom style="hair">
        <color auto="1"/>
      </bottom>
      <diagonal/>
    </border>
    <border>
      <left/>
      <right style="hair">
        <color auto="1"/>
      </right>
      <top style="hair">
        <color auto="1"/>
      </top>
      <bottom style="thin">
        <color indexed="64"/>
      </bottom>
      <diagonal/>
    </border>
    <border>
      <left style="thin">
        <color indexed="64"/>
      </left>
      <right style="thin">
        <color indexed="64"/>
      </right>
      <top style="thin">
        <color indexed="64"/>
      </top>
      <bottom style="hair">
        <color auto="1"/>
      </bottom>
      <diagonal/>
    </border>
    <border>
      <left style="thin">
        <color indexed="64"/>
      </left>
      <right style="thin">
        <color indexed="64"/>
      </right>
      <top style="hair">
        <color auto="1"/>
      </top>
      <bottom style="hair">
        <color auto="1"/>
      </bottom>
      <diagonal/>
    </border>
    <border>
      <left style="thin">
        <color indexed="64"/>
      </left>
      <right style="thin">
        <color indexed="64"/>
      </right>
      <top style="hair">
        <color auto="1"/>
      </top>
      <bottom style="thin">
        <color indexed="64"/>
      </bottom>
      <diagonal/>
    </border>
    <border>
      <left style="thin">
        <color indexed="64"/>
      </left>
      <right style="thin">
        <color indexed="64"/>
      </right>
      <top/>
      <bottom style="hair">
        <color auto="1"/>
      </bottom>
      <diagonal/>
    </border>
    <border>
      <left style="hair">
        <color auto="1"/>
      </left>
      <right style="hair">
        <color auto="1"/>
      </right>
      <top/>
      <bottom style="hair">
        <color auto="1"/>
      </bottom>
      <diagonal/>
    </border>
    <border>
      <left style="hair">
        <color auto="1"/>
      </left>
      <right/>
      <top style="thin">
        <color indexed="64"/>
      </top>
      <bottom style="hair">
        <color auto="1"/>
      </bottom>
      <diagonal/>
    </border>
    <border>
      <left style="hair">
        <color auto="1"/>
      </left>
      <right/>
      <top style="hair">
        <color auto="1"/>
      </top>
      <bottom style="hair">
        <color auto="1"/>
      </bottom>
      <diagonal/>
    </border>
    <border>
      <left style="hair">
        <color auto="1"/>
      </left>
      <right/>
      <top style="hair">
        <color auto="1"/>
      </top>
      <bottom style="thin">
        <color indexed="64"/>
      </bottom>
      <diagonal/>
    </border>
    <border>
      <left style="hair">
        <color auto="1"/>
      </left>
      <right/>
      <top style="thin">
        <color indexed="64"/>
      </top>
      <bottom/>
      <diagonal/>
    </border>
    <border>
      <left style="thin">
        <color indexed="64"/>
      </left>
      <right style="hair">
        <color auto="1"/>
      </right>
      <top/>
      <bottom style="hair">
        <color auto="1"/>
      </bottom>
      <diagonal/>
    </border>
    <border>
      <left style="hair">
        <color auto="1"/>
      </left>
      <right style="thin">
        <color indexed="64"/>
      </right>
      <top/>
      <bottom style="hair">
        <color auto="1"/>
      </bottom>
      <diagonal/>
    </border>
    <border>
      <left style="thin">
        <color indexed="64"/>
      </left>
      <right/>
      <top style="thin">
        <color indexed="64"/>
      </top>
      <bottom style="hair">
        <color auto="1"/>
      </bottom>
      <diagonal/>
    </border>
    <border>
      <left style="thin">
        <color indexed="64"/>
      </left>
      <right style="hair">
        <color auto="1"/>
      </right>
      <top style="thin">
        <color indexed="64"/>
      </top>
      <bottom style="thin">
        <color indexed="64"/>
      </bottom>
      <diagonal/>
    </border>
    <border>
      <left style="hair">
        <color auto="1"/>
      </left>
      <right style="hair">
        <color auto="1"/>
      </right>
      <top style="thin">
        <color indexed="64"/>
      </top>
      <bottom style="thin">
        <color indexed="64"/>
      </bottom>
      <diagonal/>
    </border>
    <border>
      <left style="hair">
        <color auto="1"/>
      </left>
      <right style="thin">
        <color indexed="64"/>
      </right>
      <top style="thin">
        <color indexed="64"/>
      </top>
      <bottom style="thin">
        <color indexed="64"/>
      </bottom>
      <diagonal/>
    </border>
    <border>
      <left style="thin">
        <color indexed="64"/>
      </left>
      <right/>
      <top style="hair">
        <color auto="1"/>
      </top>
      <bottom style="hair">
        <color auto="1"/>
      </bottom>
      <diagonal/>
    </border>
    <border>
      <left style="thin">
        <color indexed="64"/>
      </left>
      <right/>
      <top style="hair">
        <color auto="1"/>
      </top>
      <bottom style="thin">
        <color indexed="64"/>
      </bottom>
      <diagonal/>
    </border>
    <border>
      <left style="thin">
        <color indexed="64"/>
      </left>
      <right style="hair">
        <color auto="1"/>
      </right>
      <top style="hair">
        <color auto="1"/>
      </top>
      <bottom/>
      <diagonal/>
    </border>
    <border>
      <left style="hair">
        <color auto="1"/>
      </left>
      <right style="hair">
        <color auto="1"/>
      </right>
      <top style="hair">
        <color auto="1"/>
      </top>
      <bottom/>
      <diagonal/>
    </border>
    <border>
      <left style="hair">
        <color auto="1"/>
      </left>
      <right style="thin">
        <color indexed="64"/>
      </right>
      <top style="hair">
        <color auto="1"/>
      </top>
      <bottom/>
      <diagonal/>
    </border>
    <border>
      <left style="hair">
        <color auto="1"/>
      </left>
      <right/>
      <top style="thin">
        <color indexed="64"/>
      </top>
      <bottom style="thin">
        <color indexed="64"/>
      </bottom>
      <diagonal/>
    </border>
    <border>
      <left/>
      <right style="hair">
        <color auto="1"/>
      </right>
      <top style="thin">
        <color indexed="64"/>
      </top>
      <bottom style="thin">
        <color indexed="64"/>
      </bottom>
      <diagonal/>
    </border>
    <border>
      <left style="thin">
        <color indexed="64"/>
      </left>
      <right style="thin">
        <color indexed="64"/>
      </right>
      <top style="hair">
        <color auto="1"/>
      </top>
      <bottom/>
      <diagonal/>
    </border>
    <border>
      <left style="hair">
        <color auto="1"/>
      </left>
      <right style="thin">
        <color indexed="64"/>
      </right>
      <top style="thin">
        <color indexed="64"/>
      </top>
      <bottom style="hair">
        <color auto="1"/>
      </bottom>
      <diagonal/>
    </border>
    <border>
      <left style="thin">
        <color indexed="64"/>
      </left>
      <right/>
      <top/>
      <bottom/>
      <diagonal/>
    </border>
    <border>
      <left style="thin">
        <color indexed="64"/>
      </left>
      <right style="hair">
        <color auto="1"/>
      </right>
      <top style="thin">
        <color indexed="64"/>
      </top>
      <bottom/>
      <diagonal/>
    </border>
    <border>
      <left style="hair">
        <color auto="1"/>
      </left>
      <right style="hair">
        <color auto="1"/>
      </right>
      <top style="thin">
        <color indexed="64"/>
      </top>
      <bottom/>
      <diagonal/>
    </border>
    <border>
      <left style="hair">
        <color auto="1"/>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hair">
        <color auto="1"/>
      </top>
      <bottom style="thin">
        <color indexed="64"/>
      </bottom>
      <diagonal/>
    </border>
  </borders>
  <cellStyleXfs count="2">
    <xf numFmtId="0" fontId="0" fillId="0" borderId="0">
      <alignment vertical="center"/>
    </xf>
    <xf numFmtId="0" fontId="10" fillId="0" borderId="0">
      <alignment vertical="center"/>
    </xf>
  </cellStyleXfs>
  <cellXfs count="269">
    <xf numFmtId="0" fontId="0" fillId="0" borderId="0" xfId="0">
      <alignment vertical="center"/>
    </xf>
    <xf numFmtId="0" fontId="5" fillId="0" borderId="0" xfId="0" applyFont="1">
      <alignment vertical="center"/>
    </xf>
    <xf numFmtId="0" fontId="5" fillId="0" borderId="0" xfId="0" applyFont="1" applyAlignment="1">
      <alignment horizontal="center" vertical="center"/>
    </xf>
    <xf numFmtId="14" fontId="5" fillId="0" borderId="0" xfId="0" applyNumberFormat="1" applyFont="1">
      <alignment vertical="center"/>
    </xf>
    <xf numFmtId="0" fontId="5" fillId="0" borderId="38" xfId="0" applyFont="1" applyBorder="1" applyAlignment="1">
      <alignment horizontal="center" vertical="center"/>
    </xf>
    <xf numFmtId="0" fontId="5" fillId="3" borderId="12" xfId="0" applyFont="1" applyFill="1" applyBorder="1">
      <alignment vertical="center"/>
    </xf>
    <xf numFmtId="0" fontId="5" fillId="0" borderId="0" xfId="0" applyFont="1" applyAlignment="1">
      <alignment horizontal="center" vertical="center" textRotation="255"/>
    </xf>
    <xf numFmtId="0" fontId="8" fillId="0" borderId="0" xfId="0" applyFont="1" applyAlignment="1">
      <alignment vertical="top" wrapText="1"/>
    </xf>
    <xf numFmtId="0" fontId="5" fillId="0" borderId="22" xfId="0" applyFont="1" applyBorder="1" applyAlignment="1" applyProtection="1">
      <alignment horizontal="center" vertical="center" shrinkToFit="1"/>
      <protection locked="0"/>
    </xf>
    <xf numFmtId="0" fontId="5" fillId="0" borderId="6" xfId="0" applyFont="1" applyBorder="1" applyAlignment="1" applyProtection="1">
      <alignment horizontal="center" vertical="center" shrinkToFit="1"/>
      <protection locked="0"/>
    </xf>
    <xf numFmtId="0" fontId="5" fillId="0" borderId="23" xfId="0" applyFont="1" applyBorder="1" applyAlignment="1" applyProtection="1">
      <alignment horizontal="center" vertical="center" shrinkToFit="1"/>
      <protection locked="0"/>
    </xf>
    <xf numFmtId="0" fontId="5" fillId="0" borderId="19" xfId="0" applyFont="1" applyBorder="1" applyAlignment="1" applyProtection="1">
      <alignment horizontal="center" vertical="center" shrinkToFit="1"/>
      <protection locked="0"/>
    </xf>
    <xf numFmtId="0" fontId="5" fillId="0" borderId="33" xfId="0" applyFont="1" applyBorder="1" applyAlignment="1">
      <alignment horizontal="center" vertical="center"/>
    </xf>
    <xf numFmtId="0" fontId="5" fillId="0" borderId="28" xfId="0" applyFont="1" applyBorder="1">
      <alignment vertical="center"/>
    </xf>
    <xf numFmtId="0" fontId="5" fillId="0" borderId="7" xfId="0" applyFont="1" applyBorder="1">
      <alignment vertical="center"/>
    </xf>
    <xf numFmtId="0" fontId="5" fillId="0" borderId="18" xfId="0" applyFont="1" applyBorder="1" applyAlignment="1">
      <alignment horizontal="center" vertical="center"/>
    </xf>
    <xf numFmtId="0" fontId="5" fillId="0" borderId="19" xfId="0" applyFont="1" applyBorder="1">
      <alignment vertical="center"/>
    </xf>
    <xf numFmtId="0" fontId="5" fillId="0" borderId="23" xfId="0" applyFont="1" applyBorder="1">
      <alignment vertical="center"/>
    </xf>
    <xf numFmtId="0" fontId="5" fillId="0" borderId="20" xfId="0" applyFont="1" applyBorder="1">
      <alignment vertical="center"/>
    </xf>
    <xf numFmtId="176" fontId="5" fillId="2" borderId="46" xfId="0" applyNumberFormat="1" applyFont="1" applyFill="1" applyBorder="1" applyAlignment="1" applyProtection="1">
      <alignment vertical="center" shrinkToFit="1"/>
      <protection locked="0"/>
    </xf>
    <xf numFmtId="176" fontId="5" fillId="2" borderId="3" xfId="0" applyNumberFormat="1" applyFont="1" applyFill="1" applyBorder="1" applyAlignment="1" applyProtection="1">
      <alignment vertical="center" shrinkToFit="1"/>
      <protection locked="0"/>
    </xf>
    <xf numFmtId="176" fontId="5" fillId="2" borderId="26" xfId="0" applyNumberFormat="1" applyFont="1" applyFill="1" applyBorder="1" applyAlignment="1" applyProtection="1">
      <alignment vertical="center" shrinkToFit="1"/>
      <protection locked="0"/>
    </xf>
    <xf numFmtId="176" fontId="5" fillId="3" borderId="12" xfId="0" applyNumberFormat="1" applyFont="1" applyFill="1" applyBorder="1" applyAlignment="1" applyProtection="1">
      <alignment vertical="center" shrinkToFit="1"/>
      <protection locked="0"/>
    </xf>
    <xf numFmtId="0" fontId="5" fillId="0" borderId="0" xfId="0" applyFont="1" applyAlignment="1">
      <alignment vertical="center" textRotation="255"/>
    </xf>
    <xf numFmtId="0" fontId="5" fillId="0" borderId="9" xfId="0" applyFont="1" applyBorder="1" applyAlignment="1" applyProtection="1">
      <alignment horizontal="center" vertical="center" shrinkToFit="1"/>
      <protection locked="0"/>
    </xf>
    <xf numFmtId="0" fontId="5" fillId="0" borderId="42" xfId="0" applyFont="1" applyBorder="1" applyAlignment="1" applyProtection="1">
      <alignment horizontal="center" vertical="center" shrinkToFit="1"/>
      <protection locked="0"/>
    </xf>
    <xf numFmtId="0" fontId="9" fillId="0" borderId="0" xfId="0" applyFont="1">
      <alignment vertical="center"/>
    </xf>
    <xf numFmtId="176" fontId="5" fillId="0" borderId="0" xfId="0" applyNumberFormat="1" applyFont="1" applyAlignment="1">
      <alignment horizontal="center" vertical="center"/>
    </xf>
    <xf numFmtId="0" fontId="3" fillId="0" borderId="7" xfId="1" applyFont="1" applyBorder="1" applyAlignment="1" applyProtection="1">
      <alignment horizontal="center" vertical="center" shrinkToFit="1"/>
      <protection locked="0"/>
    </xf>
    <xf numFmtId="0" fontId="3" fillId="0" borderId="28" xfId="1" applyFont="1" applyBorder="1" applyAlignment="1" applyProtection="1">
      <alignment horizontal="center" vertical="center" shrinkToFit="1"/>
      <protection locked="0"/>
    </xf>
    <xf numFmtId="0" fontId="3" fillId="0" borderId="22" xfId="1" applyFont="1" applyBorder="1" applyAlignment="1" applyProtection="1">
      <alignment horizontal="center" vertical="center" shrinkToFit="1"/>
      <protection locked="0"/>
    </xf>
    <xf numFmtId="0" fontId="3" fillId="0" borderId="6" xfId="1" applyFont="1" applyBorder="1" applyAlignment="1" applyProtection="1">
      <alignment horizontal="center" vertical="center" shrinkToFit="1"/>
      <protection locked="0"/>
    </xf>
    <xf numFmtId="0" fontId="3" fillId="0" borderId="23" xfId="1" applyFont="1" applyBorder="1" applyAlignment="1" applyProtection="1">
      <alignment horizontal="center" vertical="center" shrinkToFit="1"/>
      <protection locked="0"/>
    </xf>
    <xf numFmtId="0" fontId="3" fillId="0" borderId="19" xfId="1" applyFont="1" applyBorder="1" applyAlignment="1" applyProtection="1">
      <alignment horizontal="center" vertical="center" shrinkToFit="1"/>
      <protection locked="0"/>
    </xf>
    <xf numFmtId="0" fontId="3" fillId="0" borderId="9" xfId="1" applyFont="1" applyBorder="1" applyAlignment="1" applyProtection="1">
      <alignment horizontal="center" vertical="center" shrinkToFit="1"/>
      <protection locked="0"/>
    </xf>
    <xf numFmtId="0" fontId="3" fillId="0" borderId="42" xfId="1" applyFont="1" applyBorder="1" applyAlignment="1" applyProtection="1">
      <alignment horizontal="center" vertical="center" shrinkToFit="1"/>
      <protection locked="0"/>
    </xf>
    <xf numFmtId="0" fontId="9" fillId="0" borderId="0" xfId="0" applyFont="1" applyAlignment="1">
      <alignment horizontal="center" vertical="center"/>
    </xf>
    <xf numFmtId="0" fontId="5" fillId="5" borderId="0" xfId="0" applyFont="1" applyFill="1">
      <alignment vertical="center"/>
    </xf>
    <xf numFmtId="0" fontId="5" fillId="0" borderId="50" xfId="0" applyFont="1" applyBorder="1" applyAlignment="1">
      <alignment horizontal="center" vertical="center" wrapText="1"/>
    </xf>
    <xf numFmtId="0" fontId="5" fillId="0" borderId="50" xfId="0" applyFont="1" applyBorder="1" applyAlignment="1">
      <alignment horizontal="center" vertical="center"/>
    </xf>
    <xf numFmtId="0" fontId="5" fillId="0" borderId="51" xfId="0" applyFont="1" applyBorder="1" applyAlignment="1">
      <alignment horizontal="center" vertical="center"/>
    </xf>
    <xf numFmtId="0" fontId="5" fillId="0" borderId="49" xfId="0" applyFont="1" applyBorder="1" applyAlignment="1">
      <alignment horizontal="center" vertical="center" wrapText="1"/>
    </xf>
    <xf numFmtId="177" fontId="8" fillId="0" borderId="0" xfId="0" applyNumberFormat="1" applyFont="1" applyAlignment="1">
      <alignment horizontal="center" vertical="top" wrapText="1"/>
    </xf>
    <xf numFmtId="0" fontId="5" fillId="0" borderId="10" xfId="0" applyFont="1" applyBorder="1">
      <alignment vertical="center"/>
    </xf>
    <xf numFmtId="0" fontId="5" fillId="0" borderId="31" xfId="0" applyFont="1" applyBorder="1">
      <alignment vertical="center"/>
    </xf>
    <xf numFmtId="0" fontId="5" fillId="0" borderId="13" xfId="0" applyFont="1" applyBorder="1">
      <alignment vertical="center"/>
    </xf>
    <xf numFmtId="0" fontId="5" fillId="0" borderId="14" xfId="0" applyFont="1" applyBorder="1">
      <alignment vertical="center"/>
    </xf>
    <xf numFmtId="0" fontId="5" fillId="0" borderId="47" xfId="0" applyFont="1" applyBorder="1">
      <alignment vertical="center"/>
    </xf>
    <xf numFmtId="0" fontId="5" fillId="0" borderId="18" xfId="0" applyFont="1" applyBorder="1">
      <alignment vertical="center"/>
    </xf>
    <xf numFmtId="0" fontId="5" fillId="0" borderId="17" xfId="0" applyFont="1" applyBorder="1">
      <alignment vertical="center"/>
    </xf>
    <xf numFmtId="0" fontId="5" fillId="0" borderId="57" xfId="0" applyFont="1" applyBorder="1">
      <alignment vertical="center"/>
    </xf>
    <xf numFmtId="49" fontId="0" fillId="0" borderId="0" xfId="0" applyNumberFormat="1">
      <alignment vertical="center"/>
    </xf>
    <xf numFmtId="0" fontId="3" fillId="0" borderId="0" xfId="1" applyFont="1" applyAlignment="1" applyProtection="1">
      <alignment horizontal="center" vertical="center"/>
      <protection locked="0"/>
    </xf>
    <xf numFmtId="0" fontId="9" fillId="0" borderId="0" xfId="0" applyFont="1" applyAlignment="1">
      <alignment horizontal="right" vertical="center"/>
    </xf>
    <xf numFmtId="178" fontId="5" fillId="0" borderId="0" xfId="0" applyNumberFormat="1" applyFont="1" applyAlignment="1">
      <alignment horizontal="center" vertical="center"/>
    </xf>
    <xf numFmtId="0" fontId="17" fillId="9" borderId="0" xfId="0" applyFont="1" applyFill="1" applyAlignment="1">
      <alignment horizontal="center" vertical="center"/>
    </xf>
    <xf numFmtId="0" fontId="15" fillId="5" borderId="0" xfId="0" applyFont="1" applyFill="1" applyAlignment="1">
      <alignment horizontal="center" vertical="center" shrinkToFit="1"/>
    </xf>
    <xf numFmtId="0" fontId="9" fillId="0" borderId="5" xfId="0" applyFont="1" applyBorder="1" applyAlignment="1">
      <alignment horizontal="right" vertical="top"/>
    </xf>
    <xf numFmtId="0" fontId="3" fillId="3" borderId="30" xfId="1" applyFont="1" applyFill="1" applyBorder="1" applyAlignment="1" applyProtection="1">
      <alignment horizontal="center" vertical="center"/>
      <protection locked="0"/>
    </xf>
    <xf numFmtId="0" fontId="3" fillId="0" borderId="15" xfId="1" applyFont="1" applyBorder="1" applyAlignment="1" applyProtection="1">
      <alignment horizontal="center" vertical="center"/>
      <protection locked="0"/>
    </xf>
    <xf numFmtId="0" fontId="3" fillId="0" borderId="16" xfId="1" applyFont="1" applyBorder="1" applyAlignment="1" applyProtection="1">
      <alignment horizontal="center" vertical="center"/>
      <protection locked="0"/>
    </xf>
    <xf numFmtId="0" fontId="3" fillId="3" borderId="25" xfId="1" applyFont="1" applyFill="1" applyBorder="1" applyAlignment="1">
      <alignment horizontal="center" vertical="center"/>
    </xf>
    <xf numFmtId="0" fontId="5" fillId="0" borderId="25" xfId="0" applyFont="1" applyBorder="1" applyAlignment="1">
      <alignment horizontal="center" vertical="center"/>
    </xf>
    <xf numFmtId="0" fontId="3" fillId="0" borderId="6" xfId="1" applyFont="1" applyBorder="1" applyAlignment="1" applyProtection="1">
      <alignment horizontal="center" vertical="center"/>
      <protection locked="0"/>
    </xf>
    <xf numFmtId="0" fontId="3" fillId="0" borderId="10" xfId="1" applyFont="1" applyBorder="1" applyAlignment="1" applyProtection="1">
      <alignment horizontal="center" vertical="center"/>
      <protection locked="0"/>
    </xf>
    <xf numFmtId="0" fontId="3" fillId="0" borderId="30" xfId="1" applyFont="1" applyBorder="1" applyAlignment="1" applyProtection="1">
      <alignment horizontal="center" vertical="center"/>
      <protection locked="0"/>
    </xf>
    <xf numFmtId="14" fontId="5" fillId="0" borderId="0" xfId="0" applyNumberFormat="1" applyFont="1" applyAlignment="1">
      <alignment horizontal="left" vertical="center"/>
    </xf>
    <xf numFmtId="0" fontId="5" fillId="0" borderId="0" xfId="0" applyFont="1" applyAlignment="1">
      <alignment horizontal="left" vertical="center"/>
    </xf>
    <xf numFmtId="0" fontId="5" fillId="0" borderId="34" xfId="0" applyFont="1" applyBorder="1" applyAlignment="1">
      <alignment horizontal="center" vertical="center"/>
    </xf>
    <xf numFmtId="0" fontId="5" fillId="0" borderId="20" xfId="0" applyFont="1" applyBorder="1" applyAlignment="1">
      <alignment horizontal="center" vertical="center"/>
    </xf>
    <xf numFmtId="0" fontId="3" fillId="0" borderId="19" xfId="1" applyFont="1" applyBorder="1" applyAlignment="1" applyProtection="1">
      <alignment horizontal="center" vertical="center"/>
      <protection locked="0"/>
    </xf>
    <xf numFmtId="0" fontId="3" fillId="0" borderId="31" xfId="1" applyFont="1" applyBorder="1" applyAlignment="1" applyProtection="1">
      <alignment horizontal="center" vertical="center"/>
      <protection locked="0"/>
    </xf>
    <xf numFmtId="0" fontId="3" fillId="0" borderId="18" xfId="1" applyFont="1" applyBorder="1" applyAlignment="1" applyProtection="1">
      <alignment horizontal="center" vertical="center"/>
      <protection locked="0"/>
    </xf>
    <xf numFmtId="0" fontId="5" fillId="0" borderId="26" xfId="0" applyFont="1" applyBorder="1" applyAlignment="1">
      <alignment horizontal="center" vertical="center"/>
    </xf>
    <xf numFmtId="0" fontId="3" fillId="0" borderId="20" xfId="1" applyFont="1" applyBorder="1" applyAlignment="1" applyProtection="1">
      <alignment horizontal="center" vertical="center"/>
      <protection locked="0"/>
    </xf>
    <xf numFmtId="176" fontId="3" fillId="2" borderId="46" xfId="1" applyNumberFormat="1" applyFont="1" applyFill="1" applyBorder="1" applyAlignment="1" applyProtection="1">
      <alignment horizontal="center" vertical="center" shrinkToFit="1"/>
      <protection locked="0"/>
    </xf>
    <xf numFmtId="176" fontId="3" fillId="2" borderId="4" xfId="1" applyNumberFormat="1" applyFont="1" applyFill="1" applyBorder="1" applyAlignment="1" applyProtection="1">
      <alignment horizontal="center" vertical="center" shrinkToFit="1"/>
      <protection locked="0"/>
    </xf>
    <xf numFmtId="0" fontId="3" fillId="0" borderId="22" xfId="1" applyFont="1" applyBorder="1" applyAlignment="1" applyProtection="1">
      <alignment horizontal="center" vertical="center"/>
      <protection locked="0"/>
    </xf>
    <xf numFmtId="0" fontId="3" fillId="0" borderId="23" xfId="1" applyFont="1" applyBorder="1" applyAlignment="1" applyProtection="1">
      <alignment horizontal="center" vertical="center"/>
      <protection locked="0"/>
    </xf>
    <xf numFmtId="0" fontId="3" fillId="3" borderId="31" xfId="1" applyFont="1" applyFill="1" applyBorder="1" applyAlignment="1" applyProtection="1">
      <alignment horizontal="center" vertical="center"/>
      <protection locked="0"/>
    </xf>
    <xf numFmtId="0" fontId="3" fillId="3" borderId="26" xfId="1" applyFont="1" applyFill="1" applyBorder="1" applyAlignment="1">
      <alignment horizontal="center" vertical="center"/>
    </xf>
    <xf numFmtId="0" fontId="3" fillId="3" borderId="22" xfId="1" applyFont="1" applyFill="1" applyBorder="1" applyAlignment="1" applyProtection="1">
      <alignment horizontal="center" vertical="center"/>
      <protection locked="0"/>
    </xf>
    <xf numFmtId="0" fontId="3" fillId="3" borderId="23" xfId="1" applyFont="1" applyFill="1" applyBorder="1" applyAlignment="1" applyProtection="1">
      <alignment horizontal="center" vertical="center"/>
      <protection locked="0"/>
    </xf>
    <xf numFmtId="0" fontId="3" fillId="3" borderId="6" xfId="1" applyFont="1" applyFill="1" applyBorder="1" applyAlignment="1" applyProtection="1">
      <alignment horizontal="center" vertical="center"/>
      <protection locked="0"/>
    </xf>
    <xf numFmtId="0" fontId="3" fillId="3" borderId="19" xfId="1" applyFont="1" applyFill="1" applyBorder="1" applyAlignment="1" applyProtection="1">
      <alignment horizontal="center" vertical="center"/>
      <protection locked="0"/>
    </xf>
    <xf numFmtId="176" fontId="3" fillId="2" borderId="27" xfId="1" applyNumberFormat="1" applyFont="1" applyFill="1" applyBorder="1" applyAlignment="1" applyProtection="1">
      <alignment horizontal="center" vertical="center" shrinkToFit="1"/>
      <protection locked="0"/>
    </xf>
    <xf numFmtId="0" fontId="3" fillId="3" borderId="28" xfId="1" applyFont="1" applyFill="1" applyBorder="1" applyAlignment="1" applyProtection="1">
      <alignment horizontal="center" vertical="center"/>
      <protection locked="0"/>
    </xf>
    <xf numFmtId="0" fontId="3" fillId="3" borderId="10" xfId="1" applyFont="1" applyFill="1" applyBorder="1" applyAlignment="1" applyProtection="1">
      <alignment horizontal="center" vertical="center"/>
      <protection locked="0"/>
    </xf>
    <xf numFmtId="0" fontId="3" fillId="0" borderId="33" xfId="1" applyFont="1" applyBorder="1" applyAlignment="1" applyProtection="1">
      <alignment horizontal="center" vertical="center"/>
      <protection locked="0"/>
    </xf>
    <xf numFmtId="0" fontId="3" fillId="0" borderId="34" xfId="1" applyFont="1" applyBorder="1" applyAlignment="1" applyProtection="1">
      <alignment horizontal="center" vertical="center"/>
      <protection locked="0"/>
    </xf>
    <xf numFmtId="0" fontId="3" fillId="3" borderId="27" xfId="1" applyFont="1" applyFill="1" applyBorder="1" applyAlignment="1">
      <alignment horizontal="center" vertical="center"/>
    </xf>
    <xf numFmtId="0" fontId="5" fillId="0" borderId="7" xfId="0" applyFont="1" applyBorder="1" applyAlignment="1">
      <alignment horizontal="center" vertical="center" textRotation="255"/>
    </xf>
    <xf numFmtId="0" fontId="5" fillId="0" borderId="22" xfId="0" applyFont="1" applyBorder="1" applyAlignment="1">
      <alignment horizontal="center" vertical="center" textRotation="255"/>
    </xf>
    <xf numFmtId="0" fontId="5" fillId="0" borderId="23" xfId="0" applyFont="1" applyBorder="1" applyAlignment="1">
      <alignment horizontal="center" vertical="center" textRotation="255"/>
    </xf>
    <xf numFmtId="0" fontId="5" fillId="3" borderId="28" xfId="0" applyFont="1" applyFill="1" applyBorder="1" applyAlignment="1">
      <alignment horizontal="center" vertical="center" textRotation="255"/>
    </xf>
    <xf numFmtId="0" fontId="5" fillId="3" borderId="6" xfId="0" applyFont="1" applyFill="1" applyBorder="1" applyAlignment="1">
      <alignment horizontal="center" vertical="center" textRotation="255"/>
    </xf>
    <xf numFmtId="0" fontId="5" fillId="3" borderId="19" xfId="0" applyFont="1" applyFill="1" applyBorder="1" applyAlignment="1">
      <alignment horizontal="center" vertical="center" textRotation="255"/>
    </xf>
    <xf numFmtId="0" fontId="5" fillId="3" borderId="7" xfId="0" applyFont="1" applyFill="1" applyBorder="1" applyAlignment="1">
      <alignment horizontal="center" vertical="center" textRotation="255"/>
    </xf>
    <xf numFmtId="0" fontId="5" fillId="3" borderId="22" xfId="0" applyFont="1" applyFill="1" applyBorder="1" applyAlignment="1">
      <alignment horizontal="center" vertical="center" textRotation="255"/>
    </xf>
    <xf numFmtId="0" fontId="5" fillId="3" borderId="23" xfId="0" applyFont="1" applyFill="1" applyBorder="1" applyAlignment="1">
      <alignment horizontal="center" vertical="center" textRotation="255"/>
    </xf>
    <xf numFmtId="0" fontId="5" fillId="0" borderId="47" xfId="0" applyFont="1" applyBorder="1" applyAlignment="1">
      <alignment horizontal="center" vertical="center" textRotation="255"/>
    </xf>
    <xf numFmtId="0" fontId="5" fillId="0" borderId="16" xfId="0" applyFont="1" applyBorder="1" applyAlignment="1">
      <alignment horizontal="center" vertical="center" textRotation="255"/>
    </xf>
    <xf numFmtId="0" fontId="5" fillId="0" borderId="20" xfId="0" applyFont="1" applyBorder="1" applyAlignment="1">
      <alignment horizontal="center" vertical="center" textRotation="255"/>
    </xf>
    <xf numFmtId="0" fontId="5" fillId="0" borderId="14" xfId="0" applyFont="1" applyBorder="1" applyAlignment="1">
      <alignment horizontal="center" vertical="center" textRotation="255"/>
    </xf>
    <xf numFmtId="0" fontId="5" fillId="0" borderId="6" xfId="0" applyFont="1" applyBorder="1" applyAlignment="1">
      <alignment horizontal="center" vertical="center" textRotation="255"/>
    </xf>
    <xf numFmtId="0" fontId="5" fillId="0" borderId="19" xfId="0" applyFont="1" applyBorder="1" applyAlignment="1">
      <alignment horizontal="center" vertical="center" textRotation="255"/>
    </xf>
    <xf numFmtId="0" fontId="3" fillId="0" borderId="28" xfId="1" applyFont="1" applyBorder="1" applyAlignment="1" applyProtection="1">
      <alignment horizontal="center" vertical="center"/>
      <protection locked="0"/>
    </xf>
    <xf numFmtId="0" fontId="3" fillId="0" borderId="7" xfId="1" applyFont="1" applyBorder="1" applyAlignment="1" applyProtection="1">
      <alignment horizontal="center" vertical="center"/>
      <protection locked="0"/>
    </xf>
    <xf numFmtId="0" fontId="3" fillId="3" borderId="7" xfId="1" applyFont="1" applyFill="1" applyBorder="1" applyAlignment="1" applyProtection="1">
      <alignment horizontal="center" vertical="center"/>
      <protection locked="0"/>
    </xf>
    <xf numFmtId="0" fontId="5" fillId="0" borderId="0" xfId="0" applyFont="1" applyAlignment="1">
      <alignment horizontal="distributed" vertical="center"/>
    </xf>
    <xf numFmtId="49" fontId="5" fillId="0" borderId="1" xfId="0" applyNumberFormat="1" applyFont="1" applyBorder="1" applyAlignment="1" applyProtection="1">
      <alignment horizontal="center" vertical="center" shrinkToFit="1"/>
      <protection locked="0"/>
    </xf>
    <xf numFmtId="0" fontId="5" fillId="0" borderId="1" xfId="0" applyFont="1" applyBorder="1" applyAlignment="1" applyProtection="1">
      <alignment horizontal="center" vertical="center" shrinkToFit="1"/>
      <protection locked="0"/>
    </xf>
    <xf numFmtId="0" fontId="5" fillId="0" borderId="0" xfId="0" applyFont="1" applyAlignment="1">
      <alignment horizontal="center" vertical="center"/>
    </xf>
    <xf numFmtId="0" fontId="5" fillId="0" borderId="13" xfId="0" applyFont="1" applyBorder="1" applyAlignment="1">
      <alignment horizontal="center" vertical="center"/>
    </xf>
    <xf numFmtId="0" fontId="5" fillId="0" borderId="14" xfId="0" applyFont="1" applyBorder="1" applyAlignment="1">
      <alignment horizontal="center" vertical="center"/>
    </xf>
    <xf numFmtId="0" fontId="5" fillId="0" borderId="29" xfId="0" applyFont="1" applyBorder="1" applyAlignment="1">
      <alignment horizontal="center" vertical="center"/>
    </xf>
    <xf numFmtId="0" fontId="5" fillId="0" borderId="15" xfId="0" applyFont="1" applyBorder="1" applyAlignment="1">
      <alignment horizontal="center" vertical="center"/>
    </xf>
    <xf numFmtId="0" fontId="5" fillId="0" borderId="6" xfId="0" applyFont="1" applyBorder="1" applyAlignment="1">
      <alignment horizontal="center" vertical="center"/>
    </xf>
    <xf numFmtId="0" fontId="5" fillId="0" borderId="30" xfId="0" applyFont="1" applyBorder="1" applyAlignment="1">
      <alignment horizontal="center" vertical="center"/>
    </xf>
    <xf numFmtId="0" fontId="5" fillId="0" borderId="18" xfId="0" applyFont="1" applyBorder="1" applyAlignment="1">
      <alignment horizontal="center" vertical="center"/>
    </xf>
    <xf numFmtId="0" fontId="5" fillId="0" borderId="19" xfId="0" applyFont="1" applyBorder="1" applyAlignment="1">
      <alignment horizontal="center" vertical="center"/>
    </xf>
    <xf numFmtId="0" fontId="5" fillId="0" borderId="31"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5" fillId="0" borderId="38" xfId="0" applyFont="1" applyBorder="1" applyAlignment="1">
      <alignment horizontal="center" vertical="center"/>
    </xf>
    <xf numFmtId="0" fontId="16" fillId="0" borderId="32" xfId="1" applyFont="1" applyBorder="1" applyAlignment="1">
      <alignment horizontal="center" vertical="center" wrapText="1"/>
    </xf>
    <xf numFmtId="0" fontId="16" fillId="0" borderId="5" xfId="1" applyFont="1" applyBorder="1" applyAlignment="1">
      <alignment horizontal="center" vertical="center"/>
    </xf>
    <xf numFmtId="0" fontId="16" fillId="0" borderId="2" xfId="1" applyFont="1" applyBorder="1" applyAlignment="1">
      <alignment horizontal="center" vertical="center"/>
    </xf>
    <xf numFmtId="0" fontId="16" fillId="0" borderId="10" xfId="1" applyFont="1" applyBorder="1" applyAlignment="1">
      <alignment horizontal="center" vertical="center"/>
    </xf>
    <xf numFmtId="0" fontId="16" fillId="0" borderId="0" xfId="1" applyFont="1" applyAlignment="1">
      <alignment horizontal="center" vertical="center"/>
    </xf>
    <xf numFmtId="0" fontId="16" fillId="0" borderId="11" xfId="1" applyFont="1" applyBorder="1" applyAlignment="1">
      <alignment horizontal="center" vertical="center"/>
    </xf>
    <xf numFmtId="0" fontId="16" fillId="0" borderId="17" xfId="1" applyFont="1" applyBorder="1" applyAlignment="1">
      <alignment horizontal="center" vertical="center"/>
    </xf>
    <xf numFmtId="0" fontId="7" fillId="0" borderId="0" xfId="0" applyFont="1" applyAlignment="1">
      <alignment horizontal="center" vertical="center"/>
    </xf>
    <xf numFmtId="179" fontId="6" fillId="0" borderId="0" xfId="0" applyNumberFormat="1" applyFont="1" applyAlignment="1">
      <alignment horizontal="center" vertical="center"/>
    </xf>
    <xf numFmtId="0" fontId="5" fillId="3" borderId="27" xfId="0" applyFont="1" applyFill="1" applyBorder="1" applyAlignment="1">
      <alignment horizontal="center" vertical="center" textRotation="255"/>
    </xf>
    <xf numFmtId="0" fontId="5" fillId="3" borderId="25" xfId="0" applyFont="1" applyFill="1" applyBorder="1" applyAlignment="1">
      <alignment horizontal="center" vertical="center" textRotation="255"/>
    </xf>
    <xf numFmtId="0" fontId="5" fillId="3" borderId="26" xfId="0" applyFont="1" applyFill="1" applyBorder="1" applyAlignment="1">
      <alignment horizontal="center" vertical="center" textRotation="255"/>
    </xf>
    <xf numFmtId="0" fontId="5" fillId="0" borderId="34" xfId="0" applyFont="1" applyBorder="1" applyAlignment="1">
      <alignment horizontal="center" vertical="center" textRotation="255"/>
    </xf>
    <xf numFmtId="0" fontId="5" fillId="0" borderId="33" xfId="0" applyFont="1" applyBorder="1" applyAlignment="1">
      <alignment horizontal="center" vertical="center" textRotation="255"/>
    </xf>
    <xf numFmtId="0" fontId="5" fillId="0" borderId="15" xfId="0" applyFont="1" applyBorder="1" applyAlignment="1">
      <alignment horizontal="center" vertical="center" textRotation="255"/>
    </xf>
    <xf numFmtId="0" fontId="5" fillId="0" borderId="18" xfId="0" applyFont="1" applyBorder="1" applyAlignment="1">
      <alignment horizontal="center" vertical="center" textRotation="255"/>
    </xf>
    <xf numFmtId="0" fontId="5" fillId="3" borderId="10" xfId="0" applyFont="1" applyFill="1" applyBorder="1" applyAlignment="1">
      <alignment horizontal="center" vertical="center" textRotation="255"/>
    </xf>
    <xf numFmtId="0" fontId="5" fillId="3" borderId="30" xfId="0" applyFont="1" applyFill="1" applyBorder="1" applyAlignment="1">
      <alignment horizontal="center" vertical="center" textRotation="255"/>
    </xf>
    <xf numFmtId="0" fontId="5" fillId="3" borderId="31" xfId="0" applyFont="1" applyFill="1" applyBorder="1" applyAlignment="1">
      <alignment horizontal="center" vertical="center" textRotation="255"/>
    </xf>
    <xf numFmtId="0" fontId="5" fillId="0" borderId="27" xfId="0" applyFont="1" applyBorder="1" applyAlignment="1">
      <alignment horizontal="center" vertical="center" textRotation="255"/>
    </xf>
    <xf numFmtId="0" fontId="5" fillId="0" borderId="25" xfId="0" applyFont="1" applyBorder="1" applyAlignment="1">
      <alignment horizontal="center" vertical="center" textRotation="255"/>
    </xf>
    <xf numFmtId="0" fontId="5" fillId="0" borderId="45" xfId="0" applyFont="1" applyBorder="1" applyAlignment="1">
      <alignment horizontal="center" vertical="center"/>
    </xf>
    <xf numFmtId="0" fontId="5" fillId="0" borderId="44" xfId="0" applyFont="1" applyBorder="1" applyAlignment="1">
      <alignment horizontal="center" vertical="center"/>
    </xf>
    <xf numFmtId="0" fontId="5" fillId="0" borderId="29"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24" xfId="0" applyFont="1" applyBorder="1" applyAlignment="1">
      <alignment horizontal="center" vertical="center" textRotation="255"/>
    </xf>
    <xf numFmtId="0" fontId="5" fillId="0" borderId="26" xfId="0" applyFont="1" applyBorder="1" applyAlignment="1">
      <alignment horizontal="center" vertical="center" textRotation="255"/>
    </xf>
    <xf numFmtId="0" fontId="5" fillId="0" borderId="21"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2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3"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13" xfId="0" applyFont="1" applyBorder="1" applyAlignment="1">
      <alignment horizontal="center" vertical="center" textRotation="255"/>
    </xf>
    <xf numFmtId="0" fontId="5" fillId="0" borderId="10" xfId="0" applyFont="1" applyBorder="1" applyAlignment="1">
      <alignment horizontal="center" vertical="center" textRotation="255"/>
    </xf>
    <xf numFmtId="0" fontId="5" fillId="0" borderId="30" xfId="0" applyFont="1" applyBorder="1" applyAlignment="1">
      <alignment horizontal="center" vertical="center" textRotation="255"/>
    </xf>
    <xf numFmtId="0" fontId="5" fillId="0" borderId="31" xfId="0" applyFont="1" applyBorder="1" applyAlignment="1">
      <alignment horizontal="center" vertical="center" textRotation="255"/>
    </xf>
    <xf numFmtId="0" fontId="5" fillId="0" borderId="28" xfId="0" applyFont="1" applyBorder="1" applyAlignment="1">
      <alignment horizontal="center" vertical="center" textRotation="255"/>
    </xf>
    <xf numFmtId="0" fontId="5" fillId="0" borderId="28" xfId="0" applyFont="1" applyBorder="1" applyAlignment="1" applyProtection="1">
      <alignment horizontal="center" vertical="center"/>
      <protection locked="0"/>
    </xf>
    <xf numFmtId="0" fontId="5" fillId="0" borderId="34" xfId="0" applyFont="1" applyBorder="1" applyAlignment="1" applyProtection="1">
      <alignment horizontal="center" vertical="center"/>
      <protection locked="0"/>
    </xf>
    <xf numFmtId="0" fontId="5" fillId="0" borderId="6" xfId="0" applyFont="1" applyBorder="1" applyAlignment="1" applyProtection="1">
      <alignment horizontal="center" vertical="center"/>
      <protection locked="0"/>
    </xf>
    <xf numFmtId="0" fontId="5" fillId="0" borderId="16" xfId="0" applyFont="1" applyBorder="1" applyAlignment="1" applyProtection="1">
      <alignment horizontal="center" vertical="center"/>
      <protection locked="0"/>
    </xf>
    <xf numFmtId="0" fontId="5" fillId="0" borderId="19" xfId="0" applyFont="1" applyBorder="1" applyAlignment="1" applyProtection="1">
      <alignment horizontal="center" vertical="center"/>
      <protection locked="0"/>
    </xf>
    <xf numFmtId="0" fontId="5" fillId="0" borderId="20" xfId="0" applyFont="1" applyBorder="1" applyAlignment="1" applyProtection="1">
      <alignment horizontal="center" vertical="center"/>
      <protection locked="0"/>
    </xf>
    <xf numFmtId="0" fontId="5" fillId="0" borderId="35" xfId="0" applyFont="1" applyBorder="1" applyAlignment="1">
      <alignment horizontal="center" vertical="center" textRotation="255"/>
    </xf>
    <xf numFmtId="0" fontId="5" fillId="0" borderId="39" xfId="0" applyFont="1" applyBorder="1" applyAlignment="1">
      <alignment horizontal="center" vertical="center" textRotation="255"/>
    </xf>
    <xf numFmtId="0" fontId="5" fillId="0" borderId="40" xfId="0" applyFont="1" applyBorder="1" applyAlignment="1">
      <alignment horizontal="center" vertical="center" textRotation="255"/>
    </xf>
    <xf numFmtId="0" fontId="5" fillId="3" borderId="36" xfId="0" applyFont="1" applyFill="1" applyBorder="1" applyAlignment="1">
      <alignment horizontal="left" vertical="center" indent="1"/>
    </xf>
    <xf numFmtId="0" fontId="5" fillId="3" borderId="37" xfId="0" applyFont="1" applyFill="1" applyBorder="1" applyAlignment="1">
      <alignment horizontal="left" vertical="center" indent="1"/>
    </xf>
    <xf numFmtId="0" fontId="5" fillId="0" borderId="33" xfId="0" applyFont="1" applyBorder="1" applyAlignment="1">
      <alignment horizontal="center" vertical="center"/>
    </xf>
    <xf numFmtId="0" fontId="5" fillId="0" borderId="28" xfId="0" applyFont="1" applyBorder="1" applyAlignment="1">
      <alignment horizontal="center" vertical="center"/>
    </xf>
    <xf numFmtId="0" fontId="5" fillId="0" borderId="41" xfId="0" applyFont="1" applyBorder="1" applyAlignment="1">
      <alignment horizontal="left" vertical="center" indent="1"/>
    </xf>
    <xf numFmtId="0" fontId="5" fillId="0" borderId="42" xfId="0" applyFont="1" applyBorder="1" applyAlignment="1">
      <alignment horizontal="left" vertical="center" indent="1"/>
    </xf>
    <xf numFmtId="0" fontId="5" fillId="0" borderId="33" xfId="0" applyFont="1" applyBorder="1" applyAlignment="1">
      <alignment horizontal="left" vertical="center" indent="1"/>
    </xf>
    <xf numFmtId="0" fontId="5" fillId="0" borderId="28" xfId="0" applyFont="1" applyBorder="1" applyAlignment="1">
      <alignment horizontal="left" vertical="center" indent="1"/>
    </xf>
    <xf numFmtId="0" fontId="5" fillId="0" borderId="18" xfId="0" applyFont="1" applyBorder="1" applyAlignment="1">
      <alignment horizontal="left" vertical="center" indent="1"/>
    </xf>
    <xf numFmtId="0" fontId="5" fillId="0" borderId="19" xfId="0" applyFont="1" applyBorder="1" applyAlignment="1">
      <alignment horizontal="left" vertical="center" indent="1"/>
    </xf>
    <xf numFmtId="0" fontId="5" fillId="0" borderId="13" xfId="0" applyFont="1" applyBorder="1" applyAlignment="1">
      <alignment horizontal="left" vertical="center" indent="1"/>
    </xf>
    <xf numFmtId="0" fontId="5" fillId="0" borderId="14" xfId="0" applyFont="1" applyBorder="1" applyAlignment="1">
      <alignment horizontal="left" vertical="center" indent="1"/>
    </xf>
    <xf numFmtId="0" fontId="7" fillId="0" borderId="0" xfId="0" applyFont="1" applyAlignment="1">
      <alignment horizontal="center"/>
    </xf>
    <xf numFmtId="0" fontId="5" fillId="0" borderId="0" xfId="0" applyFont="1" applyAlignment="1">
      <alignment horizontal="center" shrinkToFit="1"/>
    </xf>
    <xf numFmtId="0" fontId="5" fillId="0" borderId="1" xfId="0" applyFont="1" applyBorder="1" applyAlignment="1">
      <alignment horizontal="center" shrinkToFit="1"/>
    </xf>
    <xf numFmtId="0" fontId="3" fillId="0" borderId="47" xfId="1" applyFont="1" applyBorder="1" applyAlignment="1" applyProtection="1">
      <alignment horizontal="center" vertical="center"/>
      <protection locked="0"/>
    </xf>
    <xf numFmtId="176" fontId="3" fillId="2" borderId="24" xfId="1" applyNumberFormat="1" applyFont="1" applyFill="1" applyBorder="1" applyAlignment="1" applyProtection="1">
      <alignment horizontal="center" vertical="center" shrinkToFit="1"/>
      <protection locked="0"/>
    </xf>
    <xf numFmtId="176" fontId="3" fillId="2" borderId="25" xfId="1" applyNumberFormat="1" applyFont="1" applyFill="1" applyBorder="1" applyAlignment="1" applyProtection="1">
      <alignment horizontal="center" vertical="center" shrinkToFit="1"/>
      <protection locked="0"/>
    </xf>
    <xf numFmtId="0" fontId="5" fillId="3" borderId="27" xfId="0" applyFont="1" applyFill="1" applyBorder="1" applyAlignment="1">
      <alignment horizontal="center" vertical="center"/>
    </xf>
    <xf numFmtId="0" fontId="5" fillId="3" borderId="25" xfId="0" applyFont="1" applyFill="1" applyBorder="1" applyAlignment="1">
      <alignment horizontal="center" vertical="center"/>
    </xf>
    <xf numFmtId="0" fontId="3" fillId="0" borderId="42" xfId="1" applyFont="1" applyBorder="1" applyAlignment="1" applyProtection="1">
      <alignment horizontal="center" vertical="center"/>
      <protection locked="0"/>
    </xf>
    <xf numFmtId="0" fontId="3" fillId="0" borderId="9" xfId="1" applyFont="1" applyBorder="1" applyAlignment="1" applyProtection="1">
      <alignment horizontal="center" vertical="center"/>
      <protection locked="0"/>
    </xf>
    <xf numFmtId="0" fontId="3" fillId="0" borderId="8" xfId="1" applyFont="1" applyBorder="1" applyAlignment="1" applyProtection="1">
      <alignment horizontal="center" vertical="center"/>
      <protection locked="0"/>
    </xf>
    <xf numFmtId="0" fontId="3" fillId="0" borderId="41" xfId="1" applyFont="1" applyBorder="1" applyAlignment="1" applyProtection="1">
      <alignment horizontal="center" vertical="center"/>
      <protection locked="0"/>
    </xf>
    <xf numFmtId="0" fontId="3" fillId="0" borderId="43" xfId="1" applyFont="1" applyBorder="1" applyAlignment="1" applyProtection="1">
      <alignment horizontal="center" vertical="center"/>
      <protection locked="0"/>
    </xf>
    <xf numFmtId="0" fontId="3" fillId="3" borderId="9" xfId="1" applyFont="1" applyFill="1" applyBorder="1" applyAlignment="1" applyProtection="1">
      <alignment horizontal="center" vertical="center"/>
      <protection locked="0"/>
    </xf>
    <xf numFmtId="0" fontId="3" fillId="3" borderId="42" xfId="1" applyFont="1" applyFill="1" applyBorder="1" applyAlignment="1" applyProtection="1">
      <alignment horizontal="center" vertical="center"/>
      <protection locked="0"/>
    </xf>
    <xf numFmtId="0" fontId="3" fillId="3" borderId="8" xfId="1" applyFont="1" applyFill="1" applyBorder="1" applyAlignment="1" applyProtection="1">
      <alignment horizontal="center" vertical="center"/>
      <protection locked="0"/>
    </xf>
    <xf numFmtId="0" fontId="5" fillId="3" borderId="46" xfId="0" applyFont="1" applyFill="1" applyBorder="1" applyAlignment="1">
      <alignment horizontal="center" vertical="center"/>
    </xf>
    <xf numFmtId="0" fontId="5" fillId="3" borderId="26" xfId="0" applyFont="1" applyFill="1" applyBorder="1" applyAlignment="1">
      <alignment horizontal="center" vertical="center"/>
    </xf>
    <xf numFmtId="176" fontId="3" fillId="2" borderId="26" xfId="1" applyNumberFormat="1" applyFont="1" applyFill="1" applyBorder="1" applyAlignment="1" applyProtection="1">
      <alignment horizontal="center" vertical="center" shrinkToFit="1"/>
      <protection locked="0"/>
    </xf>
    <xf numFmtId="176" fontId="5" fillId="2" borderId="25" xfId="0" applyNumberFormat="1" applyFont="1" applyFill="1" applyBorder="1" applyAlignment="1" applyProtection="1">
      <alignment horizontal="center" vertical="center" shrinkToFit="1"/>
      <protection locked="0"/>
    </xf>
    <xf numFmtId="0" fontId="5" fillId="0" borderId="22" xfId="0" applyFont="1" applyBorder="1" applyAlignment="1" applyProtection="1">
      <alignment horizontal="center" vertical="center"/>
      <protection locked="0"/>
    </xf>
    <xf numFmtId="0" fontId="5" fillId="0" borderId="9" xfId="0" applyFont="1" applyBorder="1" applyAlignment="1" applyProtection="1">
      <alignment horizontal="center" vertical="center"/>
      <protection locked="0"/>
    </xf>
    <xf numFmtId="0" fontId="5" fillId="0" borderId="42" xfId="0" applyFont="1" applyBorder="1" applyAlignment="1" applyProtection="1">
      <alignment horizontal="center" vertical="center"/>
      <protection locked="0"/>
    </xf>
    <xf numFmtId="0" fontId="5" fillId="0" borderId="30" xfId="0" applyFont="1" applyBorder="1" applyAlignment="1" applyProtection="1">
      <alignment horizontal="center" vertical="center"/>
      <protection locked="0"/>
    </xf>
    <xf numFmtId="0" fontId="5" fillId="0" borderId="8" xfId="0" applyFont="1" applyBorder="1" applyAlignment="1" applyProtection="1">
      <alignment horizontal="center" vertical="center"/>
      <protection locked="0"/>
    </xf>
    <xf numFmtId="0" fontId="5" fillId="0" borderId="15" xfId="0" applyFont="1" applyBorder="1" applyAlignment="1" applyProtection="1">
      <alignment horizontal="center" vertical="center"/>
      <protection locked="0"/>
    </xf>
    <xf numFmtId="0" fontId="5" fillId="0" borderId="41" xfId="0" applyFont="1" applyBorder="1" applyAlignment="1" applyProtection="1">
      <alignment horizontal="center" vertical="center"/>
      <protection locked="0"/>
    </xf>
    <xf numFmtId="0" fontId="5" fillId="3" borderId="22" xfId="0" applyFont="1" applyFill="1" applyBorder="1" applyAlignment="1" applyProtection="1">
      <alignment horizontal="center" vertical="center"/>
      <protection locked="0"/>
    </xf>
    <xf numFmtId="0" fontId="5" fillId="3" borderId="6" xfId="0" applyFont="1" applyFill="1" applyBorder="1" applyAlignment="1" applyProtection="1">
      <alignment horizontal="center" vertical="center"/>
      <protection locked="0"/>
    </xf>
    <xf numFmtId="0" fontId="5" fillId="3" borderId="30" xfId="0" applyFont="1" applyFill="1" applyBorder="1" applyAlignment="1" applyProtection="1">
      <alignment horizontal="center" vertical="center"/>
      <protection locked="0"/>
    </xf>
    <xf numFmtId="0" fontId="5" fillId="0" borderId="43" xfId="0" applyFont="1" applyBorder="1" applyAlignment="1" applyProtection="1">
      <alignment horizontal="center" vertical="center"/>
      <protection locked="0"/>
    </xf>
    <xf numFmtId="0" fontId="5" fillId="3" borderId="9" xfId="0" applyFont="1" applyFill="1" applyBorder="1" applyAlignment="1" applyProtection="1">
      <alignment horizontal="center" vertical="center"/>
      <protection locked="0"/>
    </xf>
    <xf numFmtId="0" fontId="5" fillId="3" borderId="42" xfId="0" applyFont="1" applyFill="1" applyBorder="1" applyAlignment="1" applyProtection="1">
      <alignment horizontal="center" vertical="center"/>
      <protection locked="0"/>
    </xf>
    <xf numFmtId="0" fontId="5" fillId="3" borderId="8" xfId="0" applyFont="1" applyFill="1" applyBorder="1" applyAlignment="1" applyProtection="1">
      <alignment horizontal="center" vertical="center"/>
      <protection locked="0"/>
    </xf>
    <xf numFmtId="176" fontId="5" fillId="2" borderId="26" xfId="0" applyNumberFormat="1" applyFont="1" applyFill="1" applyBorder="1" applyAlignment="1" applyProtection="1">
      <alignment horizontal="center" vertical="center" shrinkToFit="1"/>
      <protection locked="0"/>
    </xf>
    <xf numFmtId="0" fontId="5" fillId="0" borderId="23" xfId="0" applyFont="1" applyBorder="1" applyAlignment="1" applyProtection="1">
      <alignment horizontal="center" vertical="center"/>
      <protection locked="0"/>
    </xf>
    <xf numFmtId="0" fontId="5" fillId="0" borderId="31" xfId="0" applyFont="1" applyBorder="1" applyAlignment="1" applyProtection="1">
      <alignment horizontal="center" vertical="center"/>
      <protection locked="0"/>
    </xf>
    <xf numFmtId="0" fontId="5" fillId="0" borderId="18" xfId="0" applyFont="1" applyBorder="1" applyAlignment="1" applyProtection="1">
      <alignment horizontal="center" vertical="center"/>
      <protection locked="0"/>
    </xf>
    <xf numFmtId="0" fontId="5" fillId="3" borderId="23" xfId="0" applyFont="1" applyFill="1" applyBorder="1" applyAlignment="1" applyProtection="1">
      <alignment horizontal="center" vertical="center"/>
      <protection locked="0"/>
    </xf>
    <xf numFmtId="0" fontId="5" fillId="3" borderId="19" xfId="0" applyFont="1" applyFill="1" applyBorder="1" applyAlignment="1" applyProtection="1">
      <alignment horizontal="center" vertical="center"/>
      <protection locked="0"/>
    </xf>
    <xf numFmtId="0" fontId="5" fillId="3" borderId="31" xfId="0" applyFont="1" applyFill="1" applyBorder="1" applyAlignment="1" applyProtection="1">
      <alignment horizontal="center" vertical="center"/>
      <protection locked="0"/>
    </xf>
    <xf numFmtId="0" fontId="5" fillId="0" borderId="47" xfId="0" applyFont="1" applyBorder="1" applyAlignment="1" applyProtection="1">
      <alignment horizontal="center" vertical="center"/>
      <protection locked="0"/>
    </xf>
    <xf numFmtId="176" fontId="5" fillId="2" borderId="24" xfId="0" applyNumberFormat="1" applyFont="1" applyFill="1" applyBorder="1" applyAlignment="1" applyProtection="1">
      <alignment horizontal="center" vertical="center" shrinkToFit="1"/>
      <protection locked="0"/>
    </xf>
    <xf numFmtId="0" fontId="5" fillId="0" borderId="7" xfId="0" applyFont="1" applyBorder="1" applyAlignment="1" applyProtection="1">
      <alignment horizontal="center" vertical="center"/>
      <protection locked="0"/>
    </xf>
    <xf numFmtId="0" fontId="5" fillId="0" borderId="10" xfId="0" applyFont="1" applyBorder="1" applyAlignment="1" applyProtection="1">
      <alignment horizontal="center" vertical="center"/>
      <protection locked="0"/>
    </xf>
    <xf numFmtId="0" fontId="5" fillId="0" borderId="33" xfId="0" applyFont="1" applyBorder="1" applyAlignment="1" applyProtection="1">
      <alignment horizontal="center" vertical="center"/>
      <protection locked="0"/>
    </xf>
    <xf numFmtId="0" fontId="5" fillId="3" borderId="7" xfId="0" applyFont="1" applyFill="1" applyBorder="1" applyAlignment="1" applyProtection="1">
      <alignment horizontal="center" vertical="center"/>
      <protection locked="0"/>
    </xf>
    <xf numFmtId="0" fontId="5" fillId="3" borderId="28" xfId="0" applyFont="1" applyFill="1" applyBorder="1" applyAlignment="1" applyProtection="1">
      <alignment horizontal="center" vertical="center"/>
      <protection locked="0"/>
    </xf>
    <xf numFmtId="0" fontId="5" fillId="3" borderId="10" xfId="0" applyFont="1" applyFill="1" applyBorder="1" applyAlignment="1" applyProtection="1">
      <alignment horizontal="center" vertical="center"/>
      <protection locked="0"/>
    </xf>
    <xf numFmtId="0" fontId="4" fillId="4" borderId="0" xfId="0" applyFont="1" applyFill="1" applyAlignment="1">
      <alignment vertical="center" wrapText="1"/>
    </xf>
    <xf numFmtId="0" fontId="9" fillId="0" borderId="48" xfId="0" applyFont="1" applyBorder="1" applyAlignment="1">
      <alignment horizontal="center" vertical="center" wrapText="1"/>
    </xf>
    <xf numFmtId="0" fontId="11" fillId="0" borderId="1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47" xfId="0" applyFont="1" applyBorder="1" applyAlignment="1">
      <alignment horizontal="center" vertical="center" wrapText="1"/>
    </xf>
    <xf numFmtId="0" fontId="11" fillId="0" borderId="16" xfId="0" applyFont="1" applyBorder="1" applyAlignment="1">
      <alignment horizontal="center" vertical="center" wrapText="1"/>
    </xf>
    <xf numFmtId="0" fontId="12" fillId="6" borderId="13" xfId="0" applyFont="1" applyFill="1" applyBorder="1" applyAlignment="1">
      <alignment horizontal="center" vertical="center" wrapText="1"/>
    </xf>
    <xf numFmtId="0" fontId="12" fillId="6" borderId="15" xfId="0" applyFont="1" applyFill="1" applyBorder="1" applyAlignment="1">
      <alignment horizontal="center" vertical="center" wrapText="1"/>
    </xf>
    <xf numFmtId="0" fontId="12" fillId="6" borderId="18" xfId="0" applyFont="1" applyFill="1" applyBorder="1" applyAlignment="1">
      <alignment horizontal="center" vertical="center" wrapText="1"/>
    </xf>
    <xf numFmtId="0" fontId="13" fillId="7" borderId="33" xfId="0" applyFont="1" applyFill="1" applyBorder="1" applyAlignment="1">
      <alignment horizontal="center" vertical="center" wrapText="1"/>
    </xf>
    <xf numFmtId="0" fontId="13" fillId="7" borderId="15" xfId="0" applyFont="1" applyFill="1" applyBorder="1" applyAlignment="1">
      <alignment horizontal="center" vertical="center" wrapText="1"/>
    </xf>
    <xf numFmtId="0" fontId="13" fillId="7" borderId="18" xfId="0" applyFont="1" applyFill="1" applyBorder="1" applyAlignment="1">
      <alignment horizontal="center" vertical="center" wrapText="1"/>
    </xf>
    <xf numFmtId="0" fontId="8" fillId="0" borderId="10" xfId="0" applyFont="1" applyBorder="1" applyAlignment="1">
      <alignment horizontal="center" vertical="center" shrinkToFit="1"/>
    </xf>
    <xf numFmtId="0" fontId="8" fillId="0" borderId="30" xfId="0" applyFont="1" applyBorder="1" applyAlignment="1">
      <alignment horizontal="center" vertical="center" shrinkToFit="1"/>
    </xf>
    <xf numFmtId="0" fontId="8" fillId="0" borderId="31" xfId="0" applyFont="1" applyBorder="1" applyAlignment="1">
      <alignment horizontal="center" vertical="center" shrinkToFit="1"/>
    </xf>
    <xf numFmtId="0" fontId="11" fillId="0" borderId="13" xfId="0" applyFont="1" applyBorder="1" applyAlignment="1">
      <alignment horizontal="center" vertical="center" wrapText="1"/>
    </xf>
    <xf numFmtId="0" fontId="11" fillId="0" borderId="15" xfId="0" applyFont="1" applyBorder="1" applyAlignment="1">
      <alignment horizontal="center" vertical="center" wrapText="1"/>
    </xf>
    <xf numFmtId="0" fontId="11" fillId="0" borderId="18" xfId="0" applyFont="1" applyBorder="1" applyAlignment="1">
      <alignment horizontal="center" vertical="center" wrapText="1"/>
    </xf>
    <xf numFmtId="0" fontId="11" fillId="0" borderId="19" xfId="0" applyFont="1" applyBorder="1" applyAlignment="1">
      <alignment horizontal="center" vertical="center" wrapText="1"/>
    </xf>
    <xf numFmtId="0" fontId="8" fillId="0" borderId="29" xfId="0" applyFont="1" applyBorder="1" applyAlignment="1">
      <alignment horizontal="center" vertical="center" shrinkToFit="1"/>
    </xf>
    <xf numFmtId="0" fontId="11" fillId="0" borderId="20" xfId="0" applyFont="1" applyBorder="1" applyAlignment="1">
      <alignment horizontal="center" vertical="center" wrapText="1"/>
    </xf>
    <xf numFmtId="0" fontId="6" fillId="0" borderId="48" xfId="0" applyFont="1" applyBorder="1" applyAlignment="1">
      <alignment horizontal="center" vertical="center"/>
    </xf>
    <xf numFmtId="0" fontId="6" fillId="0" borderId="0" xfId="0" applyFont="1" applyAlignment="1">
      <alignment horizontal="center" vertical="center"/>
    </xf>
    <xf numFmtId="0" fontId="9" fillId="0" borderId="5" xfId="0" applyFont="1" applyBorder="1" applyAlignment="1">
      <alignment horizontal="right" vertical="center"/>
    </xf>
    <xf numFmtId="0" fontId="9" fillId="0" borderId="48" xfId="0" applyFont="1" applyBorder="1" applyAlignment="1">
      <alignment horizontal="left" vertical="center"/>
    </xf>
    <xf numFmtId="0" fontId="9" fillId="0" borderId="0" xfId="0" applyFont="1" applyAlignment="1">
      <alignment horizontal="left" vertical="center"/>
    </xf>
    <xf numFmtId="0" fontId="9" fillId="0" borderId="52" xfId="0" applyFont="1" applyBorder="1" applyAlignment="1">
      <alignment horizontal="left" vertical="center"/>
    </xf>
    <xf numFmtId="0" fontId="14" fillId="0" borderId="0" xfId="0" applyFont="1" applyAlignment="1">
      <alignment horizontal="left" vertical="center" wrapText="1"/>
    </xf>
    <xf numFmtId="0" fontId="5" fillId="0" borderId="49" xfId="0" applyFont="1" applyBorder="1" applyAlignment="1">
      <alignment horizontal="center" vertical="center"/>
    </xf>
    <xf numFmtId="0" fontId="5" fillId="0" borderId="32" xfId="0" applyFont="1" applyBorder="1" applyAlignment="1">
      <alignment horizontal="center" vertical="center"/>
    </xf>
    <xf numFmtId="0" fontId="8" fillId="0" borderId="1" xfId="0" applyFont="1" applyBorder="1" applyAlignment="1">
      <alignment horizontal="right" vertical="top" wrapText="1"/>
    </xf>
    <xf numFmtId="0" fontId="6" fillId="0" borderId="52" xfId="0" applyFont="1" applyBorder="1" applyAlignment="1">
      <alignment horizontal="center" vertical="center"/>
    </xf>
    <xf numFmtId="0" fontId="6" fillId="0" borderId="53" xfId="0" applyFont="1" applyBorder="1" applyAlignment="1">
      <alignment horizontal="center" vertical="center"/>
    </xf>
    <xf numFmtId="0" fontId="6" fillId="0" borderId="54" xfId="0" applyFont="1" applyBorder="1" applyAlignment="1">
      <alignment horizontal="center" vertical="center"/>
    </xf>
    <xf numFmtId="0" fontId="5" fillId="8" borderId="55" xfId="0" applyFont="1" applyFill="1" applyBorder="1" applyAlignment="1">
      <alignment horizontal="center" vertical="center"/>
    </xf>
    <xf numFmtId="0" fontId="5" fillId="8" borderId="56" xfId="0" applyFont="1" applyFill="1" applyBorder="1" applyAlignment="1">
      <alignment horizontal="center" vertical="center"/>
    </xf>
  </cellXfs>
  <cellStyles count="2">
    <cellStyle name="標準" xfId="0" builtinId="0"/>
    <cellStyle name="標準 2" xfId="1" xr:uid="{90E703F6-2B3B-4B3E-89C1-660EAE621A9D}"/>
  </cellStyles>
  <dxfs count="5">
    <dxf>
      <font>
        <b/>
        <i val="0"/>
        <color rgb="FFFF0000"/>
      </font>
      <fill>
        <patternFill>
          <bgColor rgb="FFFFFF00"/>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s>
  <tableStyles count="0" defaultTableStyle="TableStyleMedium2" defaultPivotStyle="PivotStyleLight16"/>
  <colors>
    <mruColors>
      <color rgb="FFCCFFCC"/>
      <color rgb="FFFFCCFF"/>
      <color rgb="FF0000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3.xml"/><Relationship Id="rId13" Type="http://schemas.microsoft.com/office/2017/10/relationships/person" Target="persons/person.xml"/><Relationship Id="rId3" Type="http://schemas.openxmlformats.org/officeDocument/2006/relationships/theme" Target="theme/theme1.xml"/><Relationship Id="rId12" Type="http://schemas.microsoft.com/office/2017/10/relationships/person" Target="persons/person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11" Type="http://schemas.microsoft.com/office/2017/10/relationships/person" Target="persons/person0.xml"/><Relationship Id="rId5" Type="http://schemas.openxmlformats.org/officeDocument/2006/relationships/sharedStrings" Target="sharedStrings.xml"/><Relationship Id="rId10" Type="http://schemas.microsoft.com/office/2017/10/relationships/person" Target="persons/person1.xml"/><Relationship Id="rId4" Type="http://schemas.openxmlformats.org/officeDocument/2006/relationships/styles" Target="styles.xml"/><Relationship Id="rId14" Type="http://schemas.microsoft.com/office/2017/10/relationships/person" Target="persons/person2.xml"/><Relationship Id="rId9" Type="http://schemas.microsoft.com/office/2017/10/relationships/person" Target="persons/person4.xml"/></Relationships>
</file>

<file path=xl/persons/person.xml><?xml version="1.0" encoding="utf-8"?>
<personList xmlns="http://schemas.microsoft.com/office/spreadsheetml/2018/threadedcomments" xmlns:x="http://schemas.openxmlformats.org/spreadsheetml/2006/main"/>
</file>

<file path=xl/persons/person0.xml><?xml version="1.0" encoding="utf-8"?>
<personList xmlns="http://schemas.microsoft.com/office/spreadsheetml/2018/threadedcomments" xmlns:x="http://schemas.openxmlformats.org/spreadsheetml/2006/main"/>
</file>

<file path=xl/persons/person1.xml><?xml version="1.0" encoding="utf-8"?>
<personList xmlns="http://schemas.microsoft.com/office/spreadsheetml/2018/threadedcomments" xmlns:x="http://schemas.openxmlformats.org/spreadsheetml/2006/main"/>
</file>

<file path=xl/persons/person2.xml><?xml version="1.0" encoding="utf-8"?>
<personList xmlns="http://schemas.microsoft.com/office/spreadsheetml/2018/threadedcomments" xmlns:x="http://schemas.openxmlformats.org/spreadsheetml/2006/main"/>
</file>

<file path=xl/persons/person3.xml><?xml version="1.0" encoding="utf-8"?>
<personList xmlns="http://schemas.microsoft.com/office/spreadsheetml/2018/threadedcomments" xmlns:x="http://schemas.openxmlformats.org/spreadsheetml/2006/main"/>
</file>

<file path=xl/persons/person4.xml><?xml version="1.0" encoding="utf-8"?>
<personList xmlns="http://schemas.microsoft.com/office/spreadsheetml/2018/threadedcomments" xmlns:x="http://schemas.openxmlformats.org/spreadsheetml/2006/main"/>
</file>

<file path=xl/persons/person5.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71CE9F-1E63-4297-AB13-67AF0FDD66D7}">
  <dimension ref="A1:BJ288"/>
  <sheetViews>
    <sheetView tabSelected="1" zoomScaleNormal="100" zoomScaleSheetLayoutView="100" workbookViewId="0">
      <selection activeCell="B16" sqref="B16"/>
    </sheetView>
  </sheetViews>
  <sheetFormatPr defaultRowHeight="13.5"/>
  <cols>
    <col min="1" max="1" width="3.5" style="1" bestFit="1" customWidth="1"/>
    <col min="2" max="3" width="9" style="1"/>
    <col min="4" max="4" width="3.625" style="1" customWidth="1"/>
    <col min="5" max="5" width="5.25" style="1" bestFit="1" customWidth="1"/>
    <col min="6" max="6" width="7.5" style="1" bestFit="1" customWidth="1"/>
    <col min="7" max="21" width="3.5" style="1" customWidth="1"/>
    <col min="22" max="22" width="69.5" style="26" hidden="1" customWidth="1"/>
    <col min="23" max="23" width="12.375" style="1" hidden="1" customWidth="1"/>
    <col min="24" max="24" width="7.25" style="1" hidden="1" customWidth="1"/>
    <col min="25" max="25" width="4.5" style="1" hidden="1" customWidth="1"/>
    <col min="26" max="26" width="9.125" style="1" hidden="1" customWidth="1"/>
    <col min="27" max="27" width="3" style="1" hidden="1" customWidth="1"/>
    <col min="28" max="28" width="2.75" style="1" hidden="1" customWidth="1"/>
    <col min="29" max="29" width="3.5" style="1" hidden="1" customWidth="1"/>
    <col min="30" max="30" width="4.75" style="1" hidden="1" customWidth="1"/>
    <col min="31" max="31" width="7.125" style="1" hidden="1" customWidth="1"/>
    <col min="32" max="32" width="2.5" style="1" hidden="1" customWidth="1"/>
    <col min="33" max="34" width="5.875" style="1" hidden="1" customWidth="1"/>
    <col min="35" max="35" width="6.875" style="1" hidden="1" customWidth="1"/>
    <col min="36" max="36" width="3.625" style="1" hidden="1" customWidth="1"/>
    <col min="37" max="37" width="4" style="1" hidden="1" customWidth="1"/>
    <col min="38" max="38" width="3.375" style="1" hidden="1" customWidth="1"/>
    <col min="39" max="39" width="5" style="1" hidden="1" customWidth="1"/>
    <col min="40" max="40" width="4.875" style="1" hidden="1" customWidth="1"/>
    <col min="41" max="41" width="3.875" style="1" hidden="1" customWidth="1"/>
    <col min="42" max="42" width="4.25" style="1" hidden="1" customWidth="1"/>
    <col min="43" max="43" width="2.5" style="1" hidden="1" customWidth="1"/>
    <col min="44" max="44" width="5.875" style="1" hidden="1" customWidth="1"/>
    <col min="45" max="45" width="9.75" style="1" hidden="1" customWidth="1"/>
    <col min="46" max="46" width="5.5" style="1" hidden="1" customWidth="1"/>
    <col min="47" max="47" width="17.75" style="1" hidden="1" customWidth="1"/>
    <col min="48" max="48" width="36.25" style="1" hidden="1" customWidth="1"/>
    <col min="49" max="49" width="2.75" style="1" customWidth="1"/>
    <col min="50" max="50" width="5.5" style="1" bestFit="1" customWidth="1"/>
    <col min="51" max="55" width="9" style="1"/>
    <col min="56" max="56" width="9.5" style="1" bestFit="1" customWidth="1"/>
    <col min="57" max="60" width="9" style="1"/>
    <col min="61" max="62" width="4.875" style="1" bestFit="1" customWidth="1"/>
    <col min="63" max="16384" width="9" style="1"/>
  </cols>
  <sheetData>
    <row r="1" spans="1:62">
      <c r="A1" s="66">
        <v>46208</v>
      </c>
      <c r="B1" s="67"/>
      <c r="C1" s="67"/>
      <c r="S1" s="112" t="s">
        <v>38</v>
      </c>
      <c r="T1" s="112"/>
      <c r="U1" s="112"/>
      <c r="W1" s="1" t="str">
        <f>Y1&amp;Z1</f>
        <v>25自由形</v>
      </c>
      <c r="X1" s="1">
        <v>1</v>
      </c>
      <c r="Y1" s="1">
        <v>25</v>
      </c>
      <c r="Z1" s="1" t="str">
        <f>G9</f>
        <v>自由形</v>
      </c>
      <c r="AB1" s="1" t="s">
        <v>64</v>
      </c>
      <c r="AC1" s="1">
        <v>50</v>
      </c>
      <c r="AE1" s="1">
        <v>1</v>
      </c>
      <c r="AF1" s="1">
        <v>1</v>
      </c>
      <c r="AX1" s="55" t="s">
        <v>182</v>
      </c>
      <c r="AY1" s="55"/>
      <c r="AZ1" s="55"/>
      <c r="BA1" s="55"/>
      <c r="BB1" s="55"/>
      <c r="BC1" s="55"/>
      <c r="BD1" s="55"/>
      <c r="BE1" s="55"/>
      <c r="BF1" s="55"/>
      <c r="BG1" s="55"/>
      <c r="BH1" s="55"/>
      <c r="BI1" s="55"/>
      <c r="BJ1" s="55"/>
    </row>
    <row r="2" spans="1:62" ht="21">
      <c r="A2" s="133">
        <f>YEAR(A1)-1949</f>
        <v>77</v>
      </c>
      <c r="B2" s="133"/>
      <c r="C2" s="133"/>
      <c r="D2" s="133"/>
      <c r="E2" s="133"/>
      <c r="F2" s="133"/>
      <c r="G2" s="133"/>
      <c r="H2" s="133"/>
      <c r="I2" s="133"/>
      <c r="J2" s="133"/>
      <c r="K2" s="133"/>
      <c r="L2" s="133"/>
      <c r="M2" s="133"/>
      <c r="N2" s="133"/>
      <c r="O2" s="133"/>
      <c r="P2" s="133"/>
      <c r="Q2" s="133"/>
      <c r="R2" s="133"/>
      <c r="S2" s="133"/>
      <c r="T2" s="133"/>
      <c r="U2" s="133"/>
      <c r="W2" s="1" t="str">
        <f t="shared" ref="W2:W12" si="0">Y2&amp;Z2</f>
        <v>25平泳ぎ</v>
      </c>
      <c r="X2" s="1">
        <v>2</v>
      </c>
      <c r="Y2" s="1">
        <v>25</v>
      </c>
      <c r="Z2" s="1" t="str">
        <f>H9</f>
        <v>平泳ぎ</v>
      </c>
      <c r="AB2" s="1" t="s">
        <v>65</v>
      </c>
      <c r="AC2" s="1">
        <v>50</v>
      </c>
      <c r="AE2" s="1">
        <v>20</v>
      </c>
      <c r="AF2" s="1">
        <v>2</v>
      </c>
      <c r="AR2" s="2"/>
      <c r="AS2" s="2"/>
      <c r="AT2" s="2">
        <f>YEAR(A1)</f>
        <v>2026</v>
      </c>
      <c r="AU2" s="54">
        <v>45383</v>
      </c>
      <c r="AV2" s="2" t="str">
        <f>"【年齢区分】(基準日　"&amp;AT2&amp;"年3月31日)"</f>
        <v>【年齢区分】(基準日　2026年3月31日)</v>
      </c>
      <c r="AW2" s="2"/>
      <c r="AX2" s="55"/>
      <c r="AY2" s="55"/>
      <c r="AZ2" s="55"/>
      <c r="BA2" s="55"/>
      <c r="BB2" s="55"/>
      <c r="BC2" s="55"/>
      <c r="BD2" s="55"/>
      <c r="BE2" s="55"/>
      <c r="BF2" s="55"/>
      <c r="BG2" s="55"/>
      <c r="BH2" s="55"/>
      <c r="BI2" s="55"/>
      <c r="BJ2" s="55"/>
    </row>
    <row r="3" spans="1:62">
      <c r="A3" s="2"/>
      <c r="B3" s="2"/>
      <c r="C3" s="2"/>
      <c r="D3" s="2"/>
      <c r="E3" s="2"/>
      <c r="F3" s="2"/>
      <c r="G3" s="2"/>
      <c r="H3" s="2"/>
      <c r="I3" s="2"/>
      <c r="J3" s="2"/>
      <c r="K3" s="2"/>
      <c r="L3" s="2"/>
      <c r="M3" s="2"/>
      <c r="N3" s="2"/>
      <c r="O3" s="2"/>
      <c r="P3" s="2"/>
      <c r="Q3" s="2"/>
      <c r="R3" s="2"/>
      <c r="S3" s="2"/>
      <c r="T3" s="2"/>
      <c r="U3" s="2"/>
      <c r="W3" s="1" t="str">
        <f t="shared" si="0"/>
        <v>25バタフライ</v>
      </c>
      <c r="X3" s="1">
        <v>3</v>
      </c>
      <c r="Y3" s="1">
        <v>25</v>
      </c>
      <c r="Z3" s="1" t="str">
        <f>I9</f>
        <v>バタフライ</v>
      </c>
      <c r="AB3" s="1" t="s">
        <v>67</v>
      </c>
      <c r="AC3" s="1">
        <v>50</v>
      </c>
      <c r="AE3" s="1">
        <v>30</v>
      </c>
      <c r="AF3" s="1">
        <v>3</v>
      </c>
    </row>
    <row r="4" spans="1:62" ht="18.75" customHeight="1">
      <c r="A4" s="2"/>
      <c r="B4" s="132" t="s">
        <v>37</v>
      </c>
      <c r="C4" s="132"/>
      <c r="D4" s="132"/>
      <c r="E4" s="132"/>
      <c r="F4" s="132"/>
      <c r="G4" s="2"/>
      <c r="H4" s="2"/>
      <c r="I4" s="2"/>
      <c r="J4" s="109" t="s">
        <v>0</v>
      </c>
      <c r="K4" s="109"/>
      <c r="L4" s="109"/>
      <c r="M4" s="109"/>
      <c r="N4" s="109"/>
      <c r="O4" s="111"/>
      <c r="P4" s="111"/>
      <c r="Q4" s="111"/>
      <c r="R4" s="111"/>
      <c r="S4" s="111"/>
      <c r="T4" s="111"/>
      <c r="U4" s="111"/>
      <c r="W4" s="1" t="str">
        <f t="shared" si="0"/>
        <v>25背泳ぎ</v>
      </c>
      <c r="X4" s="1">
        <v>4</v>
      </c>
      <c r="Y4" s="1">
        <v>25</v>
      </c>
      <c r="Z4" s="1" t="str">
        <f>J9</f>
        <v>背泳ぎ</v>
      </c>
      <c r="AB4" s="1" t="s">
        <v>68</v>
      </c>
      <c r="AC4" s="37">
        <v>25</v>
      </c>
      <c r="AE4" s="1">
        <v>40</v>
      </c>
      <c r="AF4" s="1">
        <v>4</v>
      </c>
      <c r="AH4" s="1">
        <v>30</v>
      </c>
      <c r="AI4" s="1">
        <f>VLOOKUP(AH4,$AE$1:$AF$5,2,TRUE)</f>
        <v>3</v>
      </c>
      <c r="AR4" s="2"/>
      <c r="AS4" s="2"/>
      <c r="AT4" s="2"/>
      <c r="AU4" s="54">
        <v>12510</v>
      </c>
      <c r="AV4" s="2"/>
      <c r="AW4" s="2"/>
      <c r="AX4" s="233" t="str">
        <f>AV2&amp;CHAR(10)&amp;CHAR(10)&amp;AV5&amp;CHAR(10)&amp;AV6&amp;CHAR(10)&amp;AV7&amp;CHAR(10)&amp;AV8&amp;CHAR(10)&amp;AV9&amp;CHAR(10)&amp;AV10&amp;CHAR(10)&amp;AV11&amp;CHAR(10)&amp;AV12&amp;CHAR(10)&amp;AV13</f>
        <v>【年齢区分】(基準日　2026年3月31日)
　Ａ : 20歳未満(2007.4.1以降生まれ)
　Ｂ : 30歳未満(1997.4.1　～　2007.3.31)
　Ｃ : 40歳未満(1987.4.1　～　1997.3.31)
　Ｄ : 50歳未満(1977.4.1　～　1987.3.31)
　Ｅ : 60歳未満(1967.4.1　～　1977.3.31)
　Ｆ : 70歳未満(1957.4.1　～　1967.3.31)
　Ｇ : 80歳未満(1947.4.1　～　1957.3.31)
　Ｈ : 90歳未満(1937.4.1　～　1947.3.31)
　Ｉ : 90歳以上(1937.3.31以前生まれ)</v>
      </c>
      <c r="AY4" s="233"/>
      <c r="AZ4" s="233"/>
      <c r="BA4" s="233"/>
      <c r="BB4" s="233"/>
      <c r="BC4" s="233"/>
      <c r="BD4" s="3"/>
    </row>
    <row r="5" spans="1:62" ht="18.75" customHeight="1">
      <c r="A5" s="2"/>
      <c r="B5" s="132"/>
      <c r="C5" s="132"/>
      <c r="D5" s="132"/>
      <c r="E5" s="132"/>
      <c r="F5" s="132"/>
      <c r="G5" s="2"/>
      <c r="H5" s="2"/>
      <c r="I5" s="2"/>
      <c r="J5" s="109" t="s">
        <v>1</v>
      </c>
      <c r="K5" s="109"/>
      <c r="L5" s="109"/>
      <c r="M5" s="109"/>
      <c r="N5" s="109"/>
      <c r="O5" s="110"/>
      <c r="P5" s="110"/>
      <c r="Q5" s="110"/>
      <c r="R5" s="110"/>
      <c r="S5" s="110"/>
      <c r="T5" s="110"/>
      <c r="U5" s="110"/>
      <c r="V5" s="53"/>
      <c r="W5" s="1" t="str">
        <f t="shared" si="0"/>
        <v>50自由形</v>
      </c>
      <c r="X5" s="1">
        <v>5</v>
      </c>
      <c r="Y5" s="1">
        <v>50</v>
      </c>
      <c r="Z5" s="1" t="str">
        <f>K9</f>
        <v>自由形</v>
      </c>
      <c r="AB5" s="1" t="s">
        <v>69</v>
      </c>
      <c r="AC5" s="1">
        <v>25</v>
      </c>
      <c r="AE5" s="1">
        <v>50</v>
      </c>
      <c r="AF5" s="1">
        <v>5</v>
      </c>
      <c r="AR5" s="1" t="s">
        <v>75</v>
      </c>
      <c r="AS5" s="1" t="s">
        <v>52</v>
      </c>
      <c r="AT5" s="1">
        <f>$AT$2-19</f>
        <v>2007</v>
      </c>
      <c r="AU5" s="1" t="s">
        <v>186</v>
      </c>
      <c r="AV5" s="1" t="str">
        <f>AR5&amp;AS5&amp;AT5&amp;AU5</f>
        <v>　Ａ : 20歳未満(2007.4.1以降生まれ)</v>
      </c>
      <c r="AX5" s="233"/>
      <c r="AY5" s="233"/>
      <c r="AZ5" s="233"/>
      <c r="BA5" s="233"/>
      <c r="BB5" s="233"/>
      <c r="BC5" s="233"/>
    </row>
    <row r="6" spans="1:62" ht="18.75" customHeight="1">
      <c r="B6" s="132"/>
      <c r="C6" s="132"/>
      <c r="D6" s="132"/>
      <c r="E6" s="132"/>
      <c r="F6" s="132"/>
      <c r="J6" s="109" t="s">
        <v>2</v>
      </c>
      <c r="K6" s="109"/>
      <c r="L6" s="109"/>
      <c r="M6" s="109"/>
      <c r="N6" s="109"/>
      <c r="O6" s="110"/>
      <c r="P6" s="110"/>
      <c r="Q6" s="110"/>
      <c r="R6" s="110"/>
      <c r="S6" s="110"/>
      <c r="T6" s="110"/>
      <c r="U6" s="110"/>
      <c r="W6" s="1" t="str">
        <f t="shared" si="0"/>
        <v>50平泳ぎ</v>
      </c>
      <c r="X6" s="1">
        <v>6</v>
      </c>
      <c r="Y6" s="1">
        <v>50</v>
      </c>
      <c r="Z6" s="1" t="str">
        <f>L9</f>
        <v>平泳ぎ</v>
      </c>
      <c r="AB6" s="1" t="s">
        <v>70</v>
      </c>
      <c r="AC6" s="1">
        <v>25</v>
      </c>
      <c r="AR6" s="1" t="s">
        <v>76</v>
      </c>
      <c r="AS6" s="1" t="s">
        <v>53</v>
      </c>
      <c r="AT6" s="1">
        <f>$AT$2-29</f>
        <v>1997</v>
      </c>
      <c r="AU6" s="1" t="str">
        <f>".4.1　～　"&amp;AT5&amp;".3.31)"</f>
        <v>.4.1　～　2007.3.31)</v>
      </c>
      <c r="AV6" s="1" t="str">
        <f t="shared" ref="AV6:AV13" si="1">AR6&amp;AS6&amp;AT6&amp;AU6</f>
        <v>　Ｂ : 30歳未満(1997.4.1　～　2007.3.31)</v>
      </c>
      <c r="AX6" s="233"/>
      <c r="AY6" s="233"/>
      <c r="AZ6" s="233"/>
      <c r="BA6" s="233"/>
      <c r="BB6" s="233"/>
      <c r="BC6" s="233"/>
    </row>
    <row r="7" spans="1:62">
      <c r="W7" s="1" t="str">
        <f t="shared" si="0"/>
        <v>50バタフライ</v>
      </c>
      <c r="X7" s="1">
        <v>7</v>
      </c>
      <c r="Y7" s="1">
        <v>50</v>
      </c>
      <c r="Z7" s="1" t="str">
        <f>M9</f>
        <v>バタフライ</v>
      </c>
      <c r="AB7" s="1" t="s">
        <v>71</v>
      </c>
      <c r="AC7" s="1">
        <v>25</v>
      </c>
      <c r="AE7" s="1" t="s">
        <v>74</v>
      </c>
      <c r="AR7" s="1" t="s">
        <v>77</v>
      </c>
      <c r="AS7" s="1" t="s">
        <v>54</v>
      </c>
      <c r="AT7" s="1">
        <f>$AT$2-39</f>
        <v>1987</v>
      </c>
      <c r="AU7" s="1" t="str">
        <f t="shared" ref="AU7:AU12" si="2">".4.1　～　"&amp;AT6&amp;".3.31)"</f>
        <v>.4.1　～　1997.3.31)</v>
      </c>
      <c r="AV7" s="1" t="str">
        <f t="shared" si="1"/>
        <v>　Ｃ : 40歳未満(1987.4.1　～　1997.3.31)</v>
      </c>
      <c r="AX7" s="233"/>
      <c r="AY7" s="233"/>
      <c r="AZ7" s="233"/>
      <c r="BA7" s="233"/>
      <c r="BB7" s="233"/>
      <c r="BC7" s="233"/>
    </row>
    <row r="8" spans="1:62">
      <c r="A8" s="150" t="s">
        <v>3</v>
      </c>
      <c r="B8" s="152" t="s">
        <v>17</v>
      </c>
      <c r="C8" s="153"/>
      <c r="D8" s="103" t="s">
        <v>4</v>
      </c>
      <c r="E8" s="148" t="s">
        <v>15</v>
      </c>
      <c r="F8" s="149" t="s">
        <v>16</v>
      </c>
      <c r="G8" s="122" t="s">
        <v>12</v>
      </c>
      <c r="H8" s="123"/>
      <c r="I8" s="123"/>
      <c r="J8" s="147"/>
      <c r="K8" s="122" t="s">
        <v>14</v>
      </c>
      <c r="L8" s="123"/>
      <c r="M8" s="123"/>
      <c r="N8" s="124"/>
      <c r="O8" s="146" t="s">
        <v>13</v>
      </c>
      <c r="P8" s="123"/>
      <c r="Q8" s="123"/>
      <c r="R8" s="123"/>
      <c r="S8" s="123"/>
      <c r="T8" s="147"/>
      <c r="U8" s="5"/>
      <c r="W8" s="1" t="str">
        <f t="shared" si="0"/>
        <v>50背泳ぎ</v>
      </c>
      <c r="X8" s="1">
        <v>8</v>
      </c>
      <c r="Y8" s="1">
        <v>50</v>
      </c>
      <c r="Z8" s="1" t="str">
        <f>N9</f>
        <v>背泳ぎ</v>
      </c>
      <c r="AB8" s="1" t="s">
        <v>72</v>
      </c>
      <c r="AC8" s="1">
        <v>25</v>
      </c>
      <c r="AR8" s="1" t="s">
        <v>78</v>
      </c>
      <c r="AS8" s="1" t="s">
        <v>55</v>
      </c>
      <c r="AT8" s="1">
        <f>$AT$2-49</f>
        <v>1977</v>
      </c>
      <c r="AU8" s="1" t="str">
        <f t="shared" si="2"/>
        <v>.4.1　～　1987.3.31)</v>
      </c>
      <c r="AV8" s="1" t="str">
        <f t="shared" si="1"/>
        <v>　Ｄ : 50歳未満(1977.4.1　～　1987.3.31)</v>
      </c>
      <c r="AX8" s="233"/>
      <c r="AY8" s="233"/>
      <c r="AZ8" s="233"/>
      <c r="BA8" s="233"/>
      <c r="BB8" s="233"/>
      <c r="BC8" s="233"/>
    </row>
    <row r="9" spans="1:62" ht="18.75" customHeight="1">
      <c r="A9" s="145"/>
      <c r="B9" s="154"/>
      <c r="C9" s="155"/>
      <c r="D9" s="104"/>
      <c r="E9" s="118"/>
      <c r="F9" s="62"/>
      <c r="G9" s="91" t="s">
        <v>5</v>
      </c>
      <c r="H9" s="162" t="s">
        <v>6</v>
      </c>
      <c r="I9" s="162" t="s">
        <v>8</v>
      </c>
      <c r="J9" s="159" t="s">
        <v>7</v>
      </c>
      <c r="K9" s="158" t="s">
        <v>5</v>
      </c>
      <c r="L9" s="103" t="s">
        <v>6</v>
      </c>
      <c r="M9" s="103" t="s">
        <v>8</v>
      </c>
      <c r="N9" s="100" t="s">
        <v>7</v>
      </c>
      <c r="O9" s="97" t="s">
        <v>5</v>
      </c>
      <c r="P9" s="94" t="s">
        <v>6</v>
      </c>
      <c r="Q9" s="94" t="s">
        <v>8</v>
      </c>
      <c r="R9" s="141" t="s">
        <v>7</v>
      </c>
      <c r="S9" s="138" t="s">
        <v>9</v>
      </c>
      <c r="T9" s="137" t="s">
        <v>10</v>
      </c>
      <c r="U9" s="134" t="s">
        <v>11</v>
      </c>
      <c r="W9" s="1" t="str">
        <f t="shared" si="0"/>
        <v>100自由形</v>
      </c>
      <c r="X9" s="1">
        <v>9</v>
      </c>
      <c r="Y9" s="1">
        <v>100</v>
      </c>
      <c r="Z9" s="1" t="str">
        <f>O9</f>
        <v>自由形</v>
      </c>
      <c r="AB9" s="1" t="s">
        <v>73</v>
      </c>
      <c r="AC9" s="1">
        <v>25</v>
      </c>
      <c r="AR9" s="1" t="s">
        <v>79</v>
      </c>
      <c r="AS9" s="1" t="s">
        <v>56</v>
      </c>
      <c r="AT9" s="1">
        <f>$AT$2-59</f>
        <v>1967</v>
      </c>
      <c r="AU9" s="1" t="str">
        <f t="shared" si="2"/>
        <v>.4.1　～　1977.3.31)</v>
      </c>
      <c r="AV9" s="1" t="str">
        <f t="shared" si="1"/>
        <v>　Ｅ : 60歳未満(1967.4.1　～　1977.3.31)</v>
      </c>
      <c r="AW9" s="6"/>
      <c r="AX9" s="233"/>
      <c r="AY9" s="233"/>
      <c r="AZ9" s="233"/>
      <c r="BA9" s="233"/>
      <c r="BB9" s="233"/>
      <c r="BC9" s="233"/>
    </row>
    <row r="10" spans="1:62">
      <c r="A10" s="145"/>
      <c r="B10" s="154"/>
      <c r="C10" s="155"/>
      <c r="D10" s="104"/>
      <c r="E10" s="118"/>
      <c r="F10" s="62"/>
      <c r="G10" s="92"/>
      <c r="H10" s="104"/>
      <c r="I10" s="104"/>
      <c r="J10" s="160"/>
      <c r="K10" s="139"/>
      <c r="L10" s="104"/>
      <c r="M10" s="104"/>
      <c r="N10" s="101"/>
      <c r="O10" s="98"/>
      <c r="P10" s="95"/>
      <c r="Q10" s="95"/>
      <c r="R10" s="142"/>
      <c r="S10" s="139"/>
      <c r="T10" s="101"/>
      <c r="U10" s="135"/>
      <c r="W10" s="1" t="str">
        <f t="shared" si="0"/>
        <v>100平泳ぎ</v>
      </c>
      <c r="X10" s="1">
        <v>10</v>
      </c>
      <c r="Y10" s="1">
        <v>100</v>
      </c>
      <c r="Z10" s="1" t="str">
        <f>P9</f>
        <v>平泳ぎ</v>
      </c>
      <c r="AR10" s="1" t="s">
        <v>80</v>
      </c>
      <c r="AS10" s="1" t="s">
        <v>57</v>
      </c>
      <c r="AT10" s="1">
        <f>$AT$2-69</f>
        <v>1957</v>
      </c>
      <c r="AU10" s="1" t="str">
        <f t="shared" si="2"/>
        <v>.4.1　～　1967.3.31)</v>
      </c>
      <c r="AV10" s="1" t="str">
        <f t="shared" si="1"/>
        <v>　Ｆ : 70歳未満(1957.4.1　～　1967.3.31)</v>
      </c>
      <c r="AW10" s="6"/>
      <c r="AX10" s="233"/>
      <c r="AY10" s="233"/>
      <c r="AZ10" s="233"/>
      <c r="BA10" s="233"/>
      <c r="BB10" s="233"/>
      <c r="BC10" s="233"/>
    </row>
    <row r="11" spans="1:62">
      <c r="A11" s="145"/>
      <c r="B11" s="154"/>
      <c r="C11" s="155"/>
      <c r="D11" s="104"/>
      <c r="E11" s="118"/>
      <c r="F11" s="62"/>
      <c r="G11" s="92"/>
      <c r="H11" s="104"/>
      <c r="I11" s="104"/>
      <c r="J11" s="160"/>
      <c r="K11" s="139"/>
      <c r="L11" s="104"/>
      <c r="M11" s="104"/>
      <c r="N11" s="101"/>
      <c r="O11" s="98"/>
      <c r="P11" s="95"/>
      <c r="Q11" s="95"/>
      <c r="R11" s="142"/>
      <c r="S11" s="139"/>
      <c r="T11" s="101"/>
      <c r="U11" s="135"/>
      <c r="W11" s="1" t="str">
        <f t="shared" si="0"/>
        <v>100バタフライ</v>
      </c>
      <c r="X11" s="1">
        <v>11</v>
      </c>
      <c r="Y11" s="1">
        <v>100</v>
      </c>
      <c r="Z11" s="1" t="str">
        <f>Q9</f>
        <v>バタフライ</v>
      </c>
      <c r="AR11" s="1" t="s">
        <v>81</v>
      </c>
      <c r="AS11" s="1" t="s">
        <v>58</v>
      </c>
      <c r="AT11" s="1">
        <f>$AT$2-79</f>
        <v>1947</v>
      </c>
      <c r="AU11" s="1" t="str">
        <f t="shared" si="2"/>
        <v>.4.1　～　1957.3.31)</v>
      </c>
      <c r="AV11" s="1" t="str">
        <f t="shared" si="1"/>
        <v>　Ｇ : 80歳未満(1947.4.1　～　1957.3.31)</v>
      </c>
      <c r="AW11" s="6"/>
      <c r="AX11" s="233"/>
      <c r="AY11" s="233"/>
      <c r="AZ11" s="233"/>
      <c r="BA11" s="233"/>
      <c r="BB11" s="233"/>
      <c r="BC11" s="233"/>
    </row>
    <row r="12" spans="1:62">
      <c r="A12" s="145"/>
      <c r="B12" s="154"/>
      <c r="C12" s="155"/>
      <c r="D12" s="104"/>
      <c r="E12" s="118"/>
      <c r="F12" s="62"/>
      <c r="G12" s="92"/>
      <c r="H12" s="104"/>
      <c r="I12" s="104"/>
      <c r="J12" s="160"/>
      <c r="K12" s="139"/>
      <c r="L12" s="104"/>
      <c r="M12" s="104"/>
      <c r="N12" s="101"/>
      <c r="O12" s="98"/>
      <c r="P12" s="95"/>
      <c r="Q12" s="95"/>
      <c r="R12" s="142"/>
      <c r="S12" s="139"/>
      <c r="T12" s="101"/>
      <c r="U12" s="135"/>
      <c r="W12" s="1" t="str">
        <f t="shared" si="0"/>
        <v>100背泳ぎ</v>
      </c>
      <c r="X12" s="1">
        <v>12</v>
      </c>
      <c r="Y12" s="1">
        <v>100</v>
      </c>
      <c r="Z12" s="1" t="str">
        <f>R9</f>
        <v>背泳ぎ</v>
      </c>
      <c r="AR12" s="1" t="s">
        <v>82</v>
      </c>
      <c r="AS12" s="1" t="s">
        <v>59</v>
      </c>
      <c r="AT12" s="1">
        <f>$AT$2-89</f>
        <v>1937</v>
      </c>
      <c r="AU12" s="1" t="str">
        <f t="shared" si="2"/>
        <v>.4.1　～　1947.3.31)</v>
      </c>
      <c r="AV12" s="1" t="str">
        <f t="shared" si="1"/>
        <v>　Ｈ : 90歳未満(1937.4.1　～　1947.3.31)</v>
      </c>
      <c r="AW12" s="6"/>
      <c r="AX12" s="233"/>
      <c r="AY12" s="233"/>
      <c r="AZ12" s="233"/>
      <c r="BA12" s="233"/>
      <c r="BB12" s="233"/>
      <c r="BC12" s="233"/>
    </row>
    <row r="13" spans="1:62">
      <c r="A13" s="145"/>
      <c r="B13" s="154"/>
      <c r="C13" s="155"/>
      <c r="D13" s="104"/>
      <c r="E13" s="118"/>
      <c r="F13" s="62"/>
      <c r="G13" s="92"/>
      <c r="H13" s="104"/>
      <c r="I13" s="104"/>
      <c r="J13" s="160"/>
      <c r="K13" s="139"/>
      <c r="L13" s="104"/>
      <c r="M13" s="104"/>
      <c r="N13" s="101"/>
      <c r="O13" s="98"/>
      <c r="P13" s="95"/>
      <c r="Q13" s="95"/>
      <c r="R13" s="142"/>
      <c r="S13" s="139"/>
      <c r="T13" s="101"/>
      <c r="U13" s="135"/>
      <c r="AR13" s="1" t="s">
        <v>83</v>
      </c>
      <c r="AS13" s="1" t="s">
        <v>60</v>
      </c>
      <c r="AT13" s="1">
        <f>$AT$2-89</f>
        <v>1937</v>
      </c>
      <c r="AU13" s="1" t="s">
        <v>185</v>
      </c>
      <c r="AV13" s="1" t="str">
        <f t="shared" si="1"/>
        <v>　Ｉ : 90歳以上(1937.3.31以前生まれ)</v>
      </c>
      <c r="AW13" s="6"/>
      <c r="AX13" s="233"/>
      <c r="AY13" s="233"/>
      <c r="AZ13" s="233"/>
      <c r="BA13" s="233"/>
      <c r="BB13" s="233"/>
      <c r="BC13" s="233"/>
    </row>
    <row r="14" spans="1:62">
      <c r="A14" s="145"/>
      <c r="B14" s="154"/>
      <c r="C14" s="155"/>
      <c r="D14" s="104"/>
      <c r="E14" s="118"/>
      <c r="F14" s="62"/>
      <c r="G14" s="92"/>
      <c r="H14" s="104"/>
      <c r="I14" s="104"/>
      <c r="J14" s="160"/>
      <c r="K14" s="139"/>
      <c r="L14" s="104"/>
      <c r="M14" s="104"/>
      <c r="N14" s="101"/>
      <c r="O14" s="98"/>
      <c r="P14" s="95"/>
      <c r="Q14" s="95"/>
      <c r="R14" s="142"/>
      <c r="S14" s="139"/>
      <c r="T14" s="101"/>
      <c r="U14" s="135"/>
      <c r="AR14" s="6"/>
      <c r="AS14" s="6"/>
      <c r="AT14" s="6"/>
      <c r="AU14" s="6"/>
      <c r="AV14" s="6"/>
      <c r="AW14" s="6"/>
      <c r="AX14" s="233"/>
      <c r="AY14" s="233"/>
      <c r="AZ14" s="233"/>
      <c r="BA14" s="233"/>
      <c r="BB14" s="233"/>
      <c r="BC14" s="233"/>
    </row>
    <row r="15" spans="1:62" ht="13.5" customHeight="1">
      <c r="A15" s="151"/>
      <c r="B15" s="156"/>
      <c r="C15" s="157"/>
      <c r="D15" s="105"/>
      <c r="E15" s="121"/>
      <c r="F15" s="73"/>
      <c r="G15" s="93"/>
      <c r="H15" s="105"/>
      <c r="I15" s="105"/>
      <c r="J15" s="161"/>
      <c r="K15" s="140"/>
      <c r="L15" s="105"/>
      <c r="M15" s="105"/>
      <c r="N15" s="102"/>
      <c r="O15" s="99"/>
      <c r="P15" s="96"/>
      <c r="Q15" s="96"/>
      <c r="R15" s="143"/>
      <c r="S15" s="140"/>
      <c r="T15" s="102"/>
      <c r="U15" s="136"/>
      <c r="V15" s="36"/>
      <c r="W15" s="2" t="s">
        <v>62</v>
      </c>
      <c r="X15" s="2" t="s">
        <v>66</v>
      </c>
      <c r="AR15" s="6"/>
      <c r="AS15" s="6"/>
      <c r="AT15" s="6"/>
      <c r="AU15" s="6"/>
      <c r="AV15" s="6"/>
      <c r="AW15" s="6"/>
      <c r="AX15" s="56" t="s">
        <v>43</v>
      </c>
      <c r="AY15" s="56"/>
      <c r="AZ15" s="56"/>
      <c r="BA15" s="56"/>
      <c r="BB15" s="56"/>
      <c r="BC15" s="56"/>
      <c r="BG15" s="267" t="s">
        <v>103</v>
      </c>
      <c r="BH15" s="268"/>
    </row>
    <row r="16" spans="1:62" ht="13.5" customHeight="1">
      <c r="A16" s="144" t="s">
        <v>19</v>
      </c>
      <c r="B16" s="28"/>
      <c r="C16" s="29"/>
      <c r="D16" s="106"/>
      <c r="E16" s="125" t="s">
        <v>181</v>
      </c>
      <c r="F16" s="126"/>
      <c r="G16" s="126"/>
      <c r="H16" s="126"/>
      <c r="I16" s="126"/>
      <c r="J16" s="126"/>
      <c r="K16" s="126"/>
      <c r="L16" s="126"/>
      <c r="M16" s="126"/>
      <c r="N16" s="126"/>
      <c r="O16" s="126"/>
      <c r="P16" s="126"/>
      <c r="Q16" s="126"/>
      <c r="R16" s="126"/>
      <c r="S16" s="126"/>
      <c r="T16" s="126"/>
      <c r="U16" s="127"/>
      <c r="W16" s="2" t="s">
        <v>63</v>
      </c>
      <c r="X16" s="2" t="s">
        <v>63</v>
      </c>
      <c r="AX16" s="56"/>
      <c r="AY16" s="56"/>
      <c r="AZ16" s="56"/>
      <c r="BA16" s="56"/>
      <c r="BB16" s="56"/>
      <c r="BC16" s="56"/>
      <c r="BG16" s="254">
        <f>SUM(AZ20:BH35)</f>
        <v>0</v>
      </c>
      <c r="BH16" s="264"/>
    </row>
    <row r="17" spans="1:62" ht="22.5" customHeight="1">
      <c r="A17" s="145"/>
      <c r="B17" s="30"/>
      <c r="C17" s="31"/>
      <c r="D17" s="63"/>
      <c r="E17" s="128"/>
      <c r="F17" s="129"/>
      <c r="G17" s="130"/>
      <c r="H17" s="130"/>
      <c r="I17" s="130"/>
      <c r="J17" s="130"/>
      <c r="K17" s="130"/>
      <c r="L17" s="130"/>
      <c r="M17" s="130"/>
      <c r="N17" s="130"/>
      <c r="O17" s="130"/>
      <c r="P17" s="130"/>
      <c r="Q17" s="130"/>
      <c r="R17" s="130"/>
      <c r="S17" s="130"/>
      <c r="T17" s="130"/>
      <c r="U17" s="131"/>
      <c r="AJ17" s="1" t="s">
        <v>106</v>
      </c>
      <c r="AK17" s="1" t="s">
        <v>107</v>
      </c>
      <c r="AL17" s="2" t="s">
        <v>85</v>
      </c>
      <c r="AX17" s="7"/>
      <c r="AY17" s="7"/>
      <c r="AZ17" s="7"/>
      <c r="BA17" s="7"/>
      <c r="BB17" s="7"/>
      <c r="BC17" s="7"/>
      <c r="BG17" s="265"/>
      <c r="BH17" s="266"/>
    </row>
    <row r="18" spans="1:62" ht="13.5" customHeight="1">
      <c r="A18" s="62">
        <v>1</v>
      </c>
      <c r="B18" s="30"/>
      <c r="C18" s="31"/>
      <c r="D18" s="63"/>
      <c r="E18" s="64"/>
      <c r="F18" s="75"/>
      <c r="G18" s="107"/>
      <c r="H18" s="106"/>
      <c r="I18" s="106"/>
      <c r="J18" s="64"/>
      <c r="K18" s="88"/>
      <c r="L18" s="106"/>
      <c r="M18" s="106"/>
      <c r="N18" s="89"/>
      <c r="O18" s="108"/>
      <c r="P18" s="86"/>
      <c r="Q18" s="86"/>
      <c r="R18" s="87"/>
      <c r="S18" s="88"/>
      <c r="T18" s="89"/>
      <c r="U18" s="90"/>
      <c r="V18" s="36" t="str">
        <f>IFERROR(IF(B19="","",CHOOSE(Y19,"未入力","種目","項目")),"")</f>
        <v/>
      </c>
      <c r="W18" s="112">
        <f>IF(COUNTA(B18:R19)=8,0,1)</f>
        <v>1</v>
      </c>
      <c r="X18" s="112">
        <f>IFERROR(IF(VLOOKUP(AF19,$AB$1:$AC$9,2,FALSE)=AG19,0,2),0)</f>
        <v>0</v>
      </c>
      <c r="AR18" s="2"/>
      <c r="AS18" s="2"/>
      <c r="AT18" s="2"/>
      <c r="AU18" s="2"/>
      <c r="AV18" s="2"/>
      <c r="AW18" s="2"/>
      <c r="AX18" s="263" t="s">
        <v>102</v>
      </c>
      <c r="AY18" s="263"/>
      <c r="AZ18" s="42">
        <f>VLOOKUP(AZ19,$AB$1:$AC$9,2,FALSE)</f>
        <v>50</v>
      </c>
      <c r="BA18" s="42">
        <f t="shared" ref="BA18:BH18" si="3">VLOOKUP(BA19,$AB$1:$AC$9,2,FALSE)</f>
        <v>50</v>
      </c>
      <c r="BB18" s="42">
        <f t="shared" si="3"/>
        <v>50</v>
      </c>
      <c r="BC18" s="42">
        <f t="shared" si="3"/>
        <v>25</v>
      </c>
      <c r="BD18" s="42">
        <f t="shared" si="3"/>
        <v>25</v>
      </c>
      <c r="BE18" s="42">
        <f t="shared" si="3"/>
        <v>25</v>
      </c>
      <c r="BF18" s="42">
        <f t="shared" si="3"/>
        <v>25</v>
      </c>
      <c r="BG18" s="42">
        <f t="shared" si="3"/>
        <v>25</v>
      </c>
      <c r="BH18" s="42">
        <f t="shared" si="3"/>
        <v>25</v>
      </c>
    </row>
    <row r="19" spans="1:62" ht="22.5" customHeight="1">
      <c r="A19" s="62"/>
      <c r="B19" s="30"/>
      <c r="C19" s="31"/>
      <c r="D19" s="63"/>
      <c r="E19" s="65"/>
      <c r="F19" s="85"/>
      <c r="G19" s="77"/>
      <c r="H19" s="63"/>
      <c r="I19" s="63"/>
      <c r="J19" s="65"/>
      <c r="K19" s="59"/>
      <c r="L19" s="63"/>
      <c r="M19" s="63"/>
      <c r="N19" s="60"/>
      <c r="O19" s="81"/>
      <c r="P19" s="83"/>
      <c r="Q19" s="83"/>
      <c r="R19" s="58"/>
      <c r="S19" s="59"/>
      <c r="T19" s="60"/>
      <c r="U19" s="61"/>
      <c r="V19" s="36" t="str">
        <f>IF(B19="","",IF(W18+X18&gt;=1,"確認",""))</f>
        <v/>
      </c>
      <c r="W19" s="112"/>
      <c r="X19" s="112"/>
      <c r="Y19" s="2">
        <f>W18+X18</f>
        <v>1</v>
      </c>
      <c r="Z19" s="2">
        <f t="shared" ref="Z19:Z37" si="4">$O$4</f>
        <v>0</v>
      </c>
      <c r="AA19" s="2" t="str">
        <f>TRIM(B19)</f>
        <v/>
      </c>
      <c r="AB19" s="2" t="str">
        <f>TRIM(C19)</f>
        <v/>
      </c>
      <c r="AC19" s="2" t="str">
        <f>TRIM(B18)</f>
        <v/>
      </c>
      <c r="AD19" s="2" t="str">
        <f>TRIM(C18)</f>
        <v/>
      </c>
      <c r="AE19" s="2">
        <f>D18</f>
        <v>0</v>
      </c>
      <c r="AF19" s="2">
        <f>E18</f>
        <v>0</v>
      </c>
      <c r="AG19" s="2" t="e">
        <f>VLOOKUP(MATCH("○",G18:R18,0),$X$1:$Z$12,2,FALSE)</f>
        <v>#N/A</v>
      </c>
      <c r="AH19" s="2" t="e">
        <f>VLOOKUP(MATCH("○",G18:R18,0),$X$1:$Z$12,3,FALSE)</f>
        <v>#N/A</v>
      </c>
      <c r="AI19" s="27" t="str">
        <f>TEXT(F18,"000.00")</f>
        <v>000.00</v>
      </c>
      <c r="AJ19" s="1" t="str">
        <f>IF(S18="○",AE19,"")</f>
        <v/>
      </c>
      <c r="AK19" s="1" t="str">
        <f>IF(T18="○",AE19,"")</f>
        <v/>
      </c>
      <c r="AL19" s="1" t="str">
        <f>IFERROR(AE19&amp;AF19&amp;VLOOKUP(AG19&amp;AH19,$W$1:$X$12,2,FALSE),"")</f>
        <v/>
      </c>
      <c r="AR19" s="2"/>
      <c r="AS19" s="2"/>
      <c r="AT19" s="2"/>
      <c r="AU19" s="2"/>
      <c r="AV19" s="2"/>
      <c r="AW19" s="2"/>
      <c r="AX19" s="261"/>
      <c r="AY19" s="262"/>
      <c r="AZ19" s="41" t="s">
        <v>86</v>
      </c>
      <c r="BA19" s="38" t="s">
        <v>87</v>
      </c>
      <c r="BB19" s="38" t="s">
        <v>88</v>
      </c>
      <c r="BC19" s="38" t="s">
        <v>89</v>
      </c>
      <c r="BD19" s="38" t="s">
        <v>90</v>
      </c>
      <c r="BE19" s="38" t="s">
        <v>91</v>
      </c>
      <c r="BF19" s="39" t="s">
        <v>92</v>
      </c>
      <c r="BG19" s="39" t="s">
        <v>93</v>
      </c>
      <c r="BH19" s="40" t="s">
        <v>94</v>
      </c>
      <c r="BI19" s="2" t="s">
        <v>104</v>
      </c>
      <c r="BJ19" s="2" t="s">
        <v>105</v>
      </c>
    </row>
    <row r="20" spans="1:62" ht="13.5" customHeight="1">
      <c r="A20" s="62">
        <v>2</v>
      </c>
      <c r="B20" s="30"/>
      <c r="C20" s="31"/>
      <c r="D20" s="63"/>
      <c r="E20" s="64"/>
      <c r="F20" s="75"/>
      <c r="G20" s="77"/>
      <c r="H20" s="63"/>
      <c r="I20" s="63"/>
      <c r="J20" s="65"/>
      <c r="K20" s="59"/>
      <c r="L20" s="63"/>
      <c r="M20" s="63"/>
      <c r="N20" s="60"/>
      <c r="O20" s="81"/>
      <c r="P20" s="83"/>
      <c r="Q20" s="83"/>
      <c r="R20" s="58"/>
      <c r="S20" s="59"/>
      <c r="T20" s="60"/>
      <c r="U20" s="61"/>
      <c r="V20" s="36" t="str">
        <f>IFERROR(IF(B21="","",CHOOSE(Y21,"未入力","種目","項目")),"")</f>
        <v/>
      </c>
      <c r="W20" s="112">
        <f>IF(COUNTA(B20:R21)=8,0,1)</f>
        <v>1</v>
      </c>
      <c r="X20" s="112">
        <f>IFERROR(IF(VLOOKUP(AF21,$AB$1:$AC$9,2,FALSE)=AG21,0,2),0)</f>
        <v>0</v>
      </c>
      <c r="AR20" s="2"/>
      <c r="AS20" s="2"/>
      <c r="AT20" s="2"/>
      <c r="AU20" s="2"/>
      <c r="AV20" s="2"/>
      <c r="AW20" s="2"/>
      <c r="AX20" s="239" t="s">
        <v>99</v>
      </c>
      <c r="AY20" s="252" t="s">
        <v>95</v>
      </c>
      <c r="AZ20" s="248">
        <f t="shared" ref="AZ20:BH20" si="5">COUNTIF($AL:$AL,"男"&amp;AZ$19&amp;VLOOKUP(AZ$18&amp;$AY20,$W$1:$X$12,2,FALSE))</f>
        <v>0</v>
      </c>
      <c r="BA20" s="235">
        <f t="shared" si="5"/>
        <v>0</v>
      </c>
      <c r="BB20" s="235">
        <f t="shared" si="5"/>
        <v>0</v>
      </c>
      <c r="BC20" s="235">
        <f t="shared" si="5"/>
        <v>0</v>
      </c>
      <c r="BD20" s="235">
        <f t="shared" si="5"/>
        <v>0</v>
      </c>
      <c r="BE20" s="235">
        <f t="shared" si="5"/>
        <v>0</v>
      </c>
      <c r="BF20" s="235">
        <f t="shared" si="5"/>
        <v>0</v>
      </c>
      <c r="BG20" s="235">
        <f t="shared" si="5"/>
        <v>0</v>
      </c>
      <c r="BH20" s="237">
        <f t="shared" si="5"/>
        <v>0</v>
      </c>
      <c r="BI20" s="254">
        <f>IF($AZ$18=50,0,$AZ20)+IF($BA$18=50,0,$BA20)+IF($BB$18=50,0,$BB20)+IF($BC$18=50,0,$BC20)+IF($BD$18=50,0,$BD20)+IF($BE$18=50,0,$BE20)+IF($BF$18=50,0,$BF20)+IF($BG$18=50,0,$BG20)+IF($BH$18=50,0,$BH20)</f>
        <v>0</v>
      </c>
      <c r="BJ20" s="255">
        <f>IF($AZ$18=25,0,$AZ20)+IF($BA$18=25,0,$BA20)+IF($BB$18=25,0,$BB20)+IF($BC$18=25,0,$BC20)+IF($BD$18=25,0,$BD20)+IF($BE$18=25,0,$BE20)+IF($BF$18=25,0,$BF20)+IF($BG$18=25,0,$BG20)+IF($BH$18=25,0,$BH20)</f>
        <v>0</v>
      </c>
    </row>
    <row r="21" spans="1:62" ht="22.5" customHeight="1">
      <c r="A21" s="62"/>
      <c r="B21" s="30"/>
      <c r="C21" s="31"/>
      <c r="D21" s="63"/>
      <c r="E21" s="65"/>
      <c r="F21" s="85"/>
      <c r="G21" s="77"/>
      <c r="H21" s="63"/>
      <c r="I21" s="63"/>
      <c r="J21" s="65"/>
      <c r="K21" s="59"/>
      <c r="L21" s="63"/>
      <c r="M21" s="63"/>
      <c r="N21" s="60"/>
      <c r="O21" s="81"/>
      <c r="P21" s="83"/>
      <c r="Q21" s="83"/>
      <c r="R21" s="58"/>
      <c r="S21" s="59"/>
      <c r="T21" s="60"/>
      <c r="U21" s="61"/>
      <c r="V21" s="36" t="str">
        <f>IF(B21="","",IF(W20+X20&gt;=1,"確認",""))</f>
        <v/>
      </c>
      <c r="W21" s="112"/>
      <c r="X21" s="112"/>
      <c r="Y21" s="2">
        <f>W20+X20</f>
        <v>1</v>
      </c>
      <c r="Z21" s="2">
        <f t="shared" si="4"/>
        <v>0</v>
      </c>
      <c r="AA21" s="2" t="str">
        <f>TRIM(B21)</f>
        <v/>
      </c>
      <c r="AB21" s="2" t="str">
        <f>TRIM(C21)</f>
        <v/>
      </c>
      <c r="AC21" s="2" t="str">
        <f>TRIM(B20)</f>
        <v/>
      </c>
      <c r="AD21" s="2" t="str">
        <f>TRIM(C20)</f>
        <v/>
      </c>
      <c r="AE21" s="2">
        <f>D20</f>
        <v>0</v>
      </c>
      <c r="AF21" s="2">
        <f>E20</f>
        <v>0</v>
      </c>
      <c r="AG21" s="2" t="e">
        <f>VLOOKUP(MATCH("○",G20:R20,0),$X$1:$Z$12,2,FALSE)</f>
        <v>#N/A</v>
      </c>
      <c r="AH21" s="2" t="e">
        <f>VLOOKUP(MATCH("○",G20:R20,0),$X$1:$Z$12,3,FALSE)</f>
        <v>#N/A</v>
      </c>
      <c r="AI21" s="27" t="str">
        <f>TEXT(F20,"000.00")</f>
        <v>000.00</v>
      </c>
      <c r="AJ21" s="1" t="str">
        <f>IF(S20="○",AE21,"")</f>
        <v/>
      </c>
      <c r="AK21" s="1" t="str">
        <f>IF(T20="○",AE21,"")</f>
        <v/>
      </c>
      <c r="AL21" s="1" t="str">
        <f>IFERROR(AE21&amp;AF21&amp;VLOOKUP(AG21&amp;AH21,$W$1:$X$12,2,FALSE),"")</f>
        <v/>
      </c>
      <c r="AR21" s="2"/>
      <c r="AS21" s="2"/>
      <c r="AT21" s="2"/>
      <c r="AU21" s="2"/>
      <c r="AV21" s="2"/>
      <c r="AW21" s="2"/>
      <c r="AX21" s="240"/>
      <c r="AY21" s="246"/>
      <c r="AZ21" s="249"/>
      <c r="BA21" s="236"/>
      <c r="BB21" s="236"/>
      <c r="BC21" s="236"/>
      <c r="BD21" s="236"/>
      <c r="BE21" s="236"/>
      <c r="BF21" s="236"/>
      <c r="BG21" s="236"/>
      <c r="BH21" s="238"/>
      <c r="BI21" s="254"/>
      <c r="BJ21" s="255"/>
    </row>
    <row r="22" spans="1:62" ht="13.5" customHeight="1">
      <c r="A22" s="62">
        <v>3</v>
      </c>
      <c r="B22" s="30"/>
      <c r="C22" s="31"/>
      <c r="D22" s="63"/>
      <c r="E22" s="64"/>
      <c r="F22" s="75"/>
      <c r="G22" s="77"/>
      <c r="H22" s="63"/>
      <c r="I22" s="63"/>
      <c r="J22" s="65"/>
      <c r="K22" s="59"/>
      <c r="L22" s="63"/>
      <c r="M22" s="63"/>
      <c r="N22" s="60"/>
      <c r="O22" s="81"/>
      <c r="P22" s="83"/>
      <c r="Q22" s="83"/>
      <c r="R22" s="58"/>
      <c r="S22" s="59"/>
      <c r="T22" s="60"/>
      <c r="U22" s="61"/>
      <c r="V22" s="36" t="str">
        <f>IFERROR(IF(B23="","",CHOOSE(Y23,"未入力","種目","項目")),"")</f>
        <v/>
      </c>
      <c r="W22" s="112">
        <f>IF(COUNTA(B22:R23)=8,0,1)</f>
        <v>1</v>
      </c>
      <c r="X22" s="112">
        <f>IFERROR(IF(VLOOKUP(AF23,$AB$1:$AC$9,2,FALSE)=AG23,0,2),0)</f>
        <v>0</v>
      </c>
      <c r="AR22" s="2"/>
      <c r="AS22" s="2"/>
      <c r="AT22" s="2"/>
      <c r="AU22" s="2"/>
      <c r="AV22" s="2"/>
      <c r="AW22" s="2"/>
      <c r="AX22" s="240"/>
      <c r="AY22" s="246" t="s">
        <v>96</v>
      </c>
      <c r="AZ22" s="249">
        <f t="shared" ref="AZ22:BH22" si="6">COUNTIF($AL:$AL,"男"&amp;AZ$19&amp;VLOOKUP(AZ$18&amp;$AY22,$W$1:$X$12,2,FALSE))</f>
        <v>0</v>
      </c>
      <c r="BA22" s="236">
        <f t="shared" si="6"/>
        <v>0</v>
      </c>
      <c r="BB22" s="236">
        <f t="shared" si="6"/>
        <v>0</v>
      </c>
      <c r="BC22" s="236">
        <f t="shared" si="6"/>
        <v>0</v>
      </c>
      <c r="BD22" s="236">
        <f t="shared" si="6"/>
        <v>0</v>
      </c>
      <c r="BE22" s="236">
        <f t="shared" si="6"/>
        <v>0</v>
      </c>
      <c r="BF22" s="236">
        <f t="shared" si="6"/>
        <v>0</v>
      </c>
      <c r="BG22" s="236">
        <f t="shared" si="6"/>
        <v>0</v>
      </c>
      <c r="BH22" s="238">
        <f t="shared" si="6"/>
        <v>0</v>
      </c>
      <c r="BI22" s="254">
        <f>IF($AZ$18=50,0,$AZ22)+IF($BA$18=50,0,$BA22)+IF($BB$18=50,0,$BB22)+IF($BC$18=50,0,$BC22)+IF($BD$18=50,0,$BD22)+IF($BE$18=50,0,$BE22)+IF($BF$18=50,0,$BF22)+IF($BG$18=50,0,$BG22)+IF($BH$18=50,0,$BH22)</f>
        <v>0</v>
      </c>
      <c r="BJ22" s="255">
        <f>IF($AZ$18=25,0,$AZ22)+IF($BA$18=25,0,$BA22)+IF($BB$18=25,0,$BB22)+IF($BC$18=25,0,$BC22)+IF($BD$18=25,0,$BD22)+IF($BE$18=25,0,$BE22)+IF($BF$18=25,0,$BF22)+IF($BG$18=25,0,$BG22)+IF($BH$18=25,0,$BH22)</f>
        <v>0</v>
      </c>
    </row>
    <row r="23" spans="1:62" ht="22.5" customHeight="1">
      <c r="A23" s="62"/>
      <c r="B23" s="30"/>
      <c r="C23" s="31"/>
      <c r="D23" s="63"/>
      <c r="E23" s="65"/>
      <c r="F23" s="85"/>
      <c r="G23" s="77"/>
      <c r="H23" s="63"/>
      <c r="I23" s="63"/>
      <c r="J23" s="65"/>
      <c r="K23" s="59"/>
      <c r="L23" s="63"/>
      <c r="M23" s="63"/>
      <c r="N23" s="60"/>
      <c r="O23" s="81"/>
      <c r="P23" s="83"/>
      <c r="Q23" s="83"/>
      <c r="R23" s="58"/>
      <c r="S23" s="59"/>
      <c r="T23" s="60"/>
      <c r="U23" s="61"/>
      <c r="V23" s="36" t="str">
        <f>IF(B23="","",IF(W22+X22&gt;=1,"確認",""))</f>
        <v/>
      </c>
      <c r="W23" s="112"/>
      <c r="X23" s="112"/>
      <c r="Y23" s="2">
        <f>W22+X22</f>
        <v>1</v>
      </c>
      <c r="Z23" s="2">
        <f t="shared" si="4"/>
        <v>0</v>
      </c>
      <c r="AA23" s="2" t="str">
        <f>TRIM(B23)</f>
        <v/>
      </c>
      <c r="AB23" s="2" t="str">
        <f>TRIM(C23)</f>
        <v/>
      </c>
      <c r="AC23" s="2" t="str">
        <f>TRIM(B22)</f>
        <v/>
      </c>
      <c r="AD23" s="2" t="str">
        <f>TRIM(C22)</f>
        <v/>
      </c>
      <c r="AE23" s="2">
        <f>D22</f>
        <v>0</v>
      </c>
      <c r="AF23" s="2">
        <f>E22</f>
        <v>0</v>
      </c>
      <c r="AG23" s="2" t="e">
        <f>VLOOKUP(MATCH("○",G22:R22,0),$X$1:$Z$12,2,FALSE)</f>
        <v>#N/A</v>
      </c>
      <c r="AH23" s="2" t="e">
        <f>VLOOKUP(MATCH("○",G22:R22,0),$X$1:$Z$12,3,FALSE)</f>
        <v>#N/A</v>
      </c>
      <c r="AI23" s="27" t="str">
        <f>TEXT(F22,"000.00")</f>
        <v>000.00</v>
      </c>
      <c r="AJ23" s="1" t="str">
        <f>IF(S22="○",AE23,"")</f>
        <v/>
      </c>
      <c r="AK23" s="1" t="str">
        <f>IF(T22="○",AE23,"")</f>
        <v/>
      </c>
      <c r="AL23" s="1" t="str">
        <f>IFERROR(AE23&amp;AF23&amp;VLOOKUP(AG23&amp;AH23,$W$1:$X$12,2,FALSE),"")</f>
        <v/>
      </c>
      <c r="AR23" s="2"/>
      <c r="AS23" s="2"/>
      <c r="AT23" s="2"/>
      <c r="AU23" s="2"/>
      <c r="AV23" s="2"/>
      <c r="AW23" s="2"/>
      <c r="AX23" s="240"/>
      <c r="AY23" s="246"/>
      <c r="AZ23" s="249"/>
      <c r="BA23" s="236"/>
      <c r="BB23" s="236"/>
      <c r="BC23" s="236"/>
      <c r="BD23" s="236"/>
      <c r="BE23" s="236"/>
      <c r="BF23" s="236"/>
      <c r="BG23" s="236"/>
      <c r="BH23" s="238"/>
      <c r="BI23" s="254"/>
      <c r="BJ23" s="255"/>
    </row>
    <row r="24" spans="1:62" ht="13.5" customHeight="1">
      <c r="A24" s="62">
        <v>4</v>
      </c>
      <c r="B24" s="30"/>
      <c r="C24" s="31"/>
      <c r="D24" s="63"/>
      <c r="E24" s="64"/>
      <c r="F24" s="75"/>
      <c r="G24" s="77"/>
      <c r="H24" s="63"/>
      <c r="I24" s="63"/>
      <c r="J24" s="65"/>
      <c r="K24" s="59"/>
      <c r="L24" s="63"/>
      <c r="M24" s="63"/>
      <c r="N24" s="60"/>
      <c r="O24" s="81"/>
      <c r="P24" s="83"/>
      <c r="Q24" s="83"/>
      <c r="R24" s="58"/>
      <c r="S24" s="59"/>
      <c r="T24" s="60"/>
      <c r="U24" s="61"/>
      <c r="V24" s="36" t="str">
        <f>IFERROR(IF(B25="","",CHOOSE(Y25,"未入力","種目","項目")),"")</f>
        <v/>
      </c>
      <c r="W24" s="112">
        <f>IF(COUNTA(B24:R25)=8,0,1)</f>
        <v>1</v>
      </c>
      <c r="X24" s="112">
        <f>IFERROR(IF(VLOOKUP(AF25,$AB$1:$AC$9,2,FALSE)=AG25,0,2),0)</f>
        <v>0</v>
      </c>
      <c r="AR24" s="2"/>
      <c r="AS24" s="2"/>
      <c r="AT24" s="2"/>
      <c r="AU24" s="2"/>
      <c r="AV24" s="2"/>
      <c r="AW24" s="2"/>
      <c r="AX24" s="240"/>
      <c r="AY24" s="246" t="s">
        <v>97</v>
      </c>
      <c r="AZ24" s="249">
        <f t="shared" ref="AZ24:BH24" si="7">COUNTIF($AL:$AL,"男"&amp;AZ$19&amp;VLOOKUP(AZ$18&amp;$AY24,$W$1:$X$12,2,FALSE))</f>
        <v>0</v>
      </c>
      <c r="BA24" s="236">
        <f t="shared" si="7"/>
        <v>0</v>
      </c>
      <c r="BB24" s="236">
        <f t="shared" si="7"/>
        <v>0</v>
      </c>
      <c r="BC24" s="236">
        <f t="shared" si="7"/>
        <v>0</v>
      </c>
      <c r="BD24" s="236">
        <f t="shared" si="7"/>
        <v>0</v>
      </c>
      <c r="BE24" s="236">
        <f t="shared" si="7"/>
        <v>0</v>
      </c>
      <c r="BF24" s="236">
        <f t="shared" si="7"/>
        <v>0</v>
      </c>
      <c r="BG24" s="236">
        <f t="shared" si="7"/>
        <v>0</v>
      </c>
      <c r="BH24" s="238">
        <f t="shared" si="7"/>
        <v>0</v>
      </c>
      <c r="BI24" s="254">
        <f>IF($AZ$18=50,0,$AZ24)+IF($BA$18=50,0,$BA24)+IF($BB$18=50,0,$BB24)+IF($BC$18=50,0,$BC24)+IF($BD$18=50,0,$BD24)+IF($BE$18=50,0,$BE24)+IF($BF$18=50,0,$BF24)+IF($BG$18=50,0,$BG24)+IF($BH$18=50,0,$BH24)</f>
        <v>0</v>
      </c>
      <c r="BJ24" s="255">
        <f>IF($AZ$18=25,0,$AZ24)+IF($BA$18=25,0,$BA24)+IF($BB$18=25,0,$BB24)+IF($BC$18=25,0,$BC24)+IF($BD$18=25,0,$BD24)+IF($BE$18=25,0,$BE24)+IF($BF$18=25,0,$BF24)+IF($BG$18=25,0,$BG24)+IF($BH$18=25,0,$BH24)</f>
        <v>0</v>
      </c>
    </row>
    <row r="25" spans="1:62" ht="22.5" customHeight="1">
      <c r="A25" s="62"/>
      <c r="B25" s="30"/>
      <c r="C25" s="31"/>
      <c r="D25" s="63"/>
      <c r="E25" s="65"/>
      <c r="F25" s="85"/>
      <c r="G25" s="77"/>
      <c r="H25" s="63"/>
      <c r="I25" s="63"/>
      <c r="J25" s="65"/>
      <c r="K25" s="59"/>
      <c r="L25" s="63"/>
      <c r="M25" s="63"/>
      <c r="N25" s="60"/>
      <c r="O25" s="81"/>
      <c r="P25" s="83"/>
      <c r="Q25" s="83"/>
      <c r="R25" s="58"/>
      <c r="S25" s="59"/>
      <c r="T25" s="60"/>
      <c r="U25" s="61"/>
      <c r="V25" s="36" t="str">
        <f>IF(B25="","",IF(W24+X24&gt;=1,"確認",""))</f>
        <v/>
      </c>
      <c r="W25" s="112"/>
      <c r="X25" s="112"/>
      <c r="Y25" s="2">
        <f>W24+X24</f>
        <v>1</v>
      </c>
      <c r="Z25" s="2">
        <f t="shared" si="4"/>
        <v>0</v>
      </c>
      <c r="AA25" s="2" t="str">
        <f>TRIM(B25)</f>
        <v/>
      </c>
      <c r="AB25" s="2" t="str">
        <f>TRIM(C25)</f>
        <v/>
      </c>
      <c r="AC25" s="2" t="str">
        <f>TRIM(B24)</f>
        <v/>
      </c>
      <c r="AD25" s="2" t="str">
        <f>TRIM(C24)</f>
        <v/>
      </c>
      <c r="AE25" s="2">
        <f>D24</f>
        <v>0</v>
      </c>
      <c r="AF25" s="2">
        <f>E24</f>
        <v>0</v>
      </c>
      <c r="AG25" s="2" t="e">
        <f>VLOOKUP(MATCH("○",G24:R24,0),$X$1:$Z$12,2,FALSE)</f>
        <v>#N/A</v>
      </c>
      <c r="AH25" s="2" t="e">
        <f>VLOOKUP(MATCH("○",G24:R24,0),$X$1:$Z$12,3,FALSE)</f>
        <v>#N/A</v>
      </c>
      <c r="AI25" s="27" t="str">
        <f>TEXT(F24,"000.00")</f>
        <v>000.00</v>
      </c>
      <c r="AJ25" s="1" t="str">
        <f>IF(S24="○",AE25,"")</f>
        <v/>
      </c>
      <c r="AK25" s="1" t="str">
        <f>IF(T24="○",AE25,"")</f>
        <v/>
      </c>
      <c r="AL25" s="1" t="str">
        <f>IFERROR(AE25&amp;AF25&amp;VLOOKUP(AG25&amp;AH25,$W$1:$X$12,2,FALSE),"")</f>
        <v/>
      </c>
      <c r="AR25" s="2"/>
      <c r="AS25" s="2"/>
      <c r="AT25" s="2"/>
      <c r="AU25" s="2"/>
      <c r="AV25" s="2"/>
      <c r="AW25" s="2"/>
      <c r="AX25" s="240"/>
      <c r="AY25" s="246"/>
      <c r="AZ25" s="249"/>
      <c r="BA25" s="236"/>
      <c r="BB25" s="236"/>
      <c r="BC25" s="236"/>
      <c r="BD25" s="236"/>
      <c r="BE25" s="236"/>
      <c r="BF25" s="236"/>
      <c r="BG25" s="236"/>
      <c r="BH25" s="238"/>
      <c r="BI25" s="254"/>
      <c r="BJ25" s="255"/>
    </row>
    <row r="26" spans="1:62" ht="13.5" customHeight="1">
      <c r="A26" s="62">
        <v>5</v>
      </c>
      <c r="B26" s="30"/>
      <c r="C26" s="31"/>
      <c r="D26" s="63"/>
      <c r="E26" s="64"/>
      <c r="F26" s="75"/>
      <c r="G26" s="77"/>
      <c r="H26" s="63"/>
      <c r="I26" s="63"/>
      <c r="J26" s="65"/>
      <c r="K26" s="59"/>
      <c r="L26" s="63"/>
      <c r="M26" s="63"/>
      <c r="N26" s="60"/>
      <c r="O26" s="81"/>
      <c r="P26" s="83"/>
      <c r="Q26" s="83"/>
      <c r="R26" s="58"/>
      <c r="S26" s="59"/>
      <c r="T26" s="60"/>
      <c r="U26" s="61"/>
      <c r="V26" s="36" t="str">
        <f>IFERROR(IF(B27="","",CHOOSE(Y27,"未入力","種目","項目")),"")</f>
        <v/>
      </c>
      <c r="W26" s="112">
        <f>IF(COUNTA(B26:R27)=8,0,1)</f>
        <v>1</v>
      </c>
      <c r="X26" s="112">
        <f>IFERROR(IF(VLOOKUP(AF27,$AB$1:$AC$9,2,FALSE)=AG27,0,2),0)</f>
        <v>0</v>
      </c>
      <c r="AR26" s="2"/>
      <c r="AS26" s="2"/>
      <c r="AT26" s="2"/>
      <c r="AU26" s="2"/>
      <c r="AV26" s="2"/>
      <c r="AW26" s="2"/>
      <c r="AX26" s="240"/>
      <c r="AY26" s="246" t="s">
        <v>98</v>
      </c>
      <c r="AZ26" s="249">
        <f t="shared" ref="AZ26:BH26" si="8">COUNTIF($AL:$AL,"男"&amp;AZ$19&amp;VLOOKUP(AZ$18&amp;$AY26,$W$1:$X$12,2,FALSE))</f>
        <v>0</v>
      </c>
      <c r="BA26" s="236">
        <f t="shared" si="8"/>
        <v>0</v>
      </c>
      <c r="BB26" s="236">
        <f t="shared" si="8"/>
        <v>0</v>
      </c>
      <c r="BC26" s="236">
        <f t="shared" si="8"/>
        <v>0</v>
      </c>
      <c r="BD26" s="236">
        <f t="shared" si="8"/>
        <v>0</v>
      </c>
      <c r="BE26" s="236">
        <f t="shared" si="8"/>
        <v>0</v>
      </c>
      <c r="BF26" s="236">
        <f t="shared" si="8"/>
        <v>0</v>
      </c>
      <c r="BG26" s="236">
        <f t="shared" si="8"/>
        <v>0</v>
      </c>
      <c r="BH26" s="238">
        <f t="shared" si="8"/>
        <v>0</v>
      </c>
      <c r="BI26" s="254">
        <f>IF($AZ$18=50,0,$AZ26)+IF($BA$18=50,0,$BA26)+IF($BB$18=50,0,$BB26)+IF($BC$18=50,0,$BC26)+IF($BD$18=50,0,$BD26)+IF($BE$18=50,0,$BE26)+IF($BF$18=50,0,$BF26)+IF($BG$18=50,0,$BG26)+IF($BH$18=50,0,$BH26)</f>
        <v>0</v>
      </c>
      <c r="BJ26" s="255">
        <f>IF($AZ$18=25,0,$AZ26)+IF($BA$18=25,0,$BA26)+IF($BB$18=25,0,$BB26)+IF($BC$18=25,0,$BC26)+IF($BD$18=25,0,$BD26)+IF($BE$18=25,0,$BE26)+IF($BF$18=25,0,$BF26)+IF($BG$18=25,0,$BG26)+IF($BH$18=25,0,$BH26)</f>
        <v>0</v>
      </c>
    </row>
    <row r="27" spans="1:62" ht="22.5" customHeight="1">
      <c r="A27" s="62"/>
      <c r="B27" s="30"/>
      <c r="C27" s="31"/>
      <c r="D27" s="63"/>
      <c r="E27" s="65"/>
      <c r="F27" s="85"/>
      <c r="G27" s="77"/>
      <c r="H27" s="63"/>
      <c r="I27" s="63"/>
      <c r="J27" s="65"/>
      <c r="K27" s="59"/>
      <c r="L27" s="63"/>
      <c r="M27" s="63"/>
      <c r="N27" s="60"/>
      <c r="O27" s="81"/>
      <c r="P27" s="83"/>
      <c r="Q27" s="83"/>
      <c r="R27" s="58"/>
      <c r="S27" s="59"/>
      <c r="T27" s="60"/>
      <c r="U27" s="61"/>
      <c r="V27" s="36" t="str">
        <f>IF(B27="","",IF(W26+X26&gt;=1,"確認",""))</f>
        <v/>
      </c>
      <c r="W27" s="112"/>
      <c r="X27" s="112"/>
      <c r="Y27" s="2">
        <f>W26+X26</f>
        <v>1</v>
      </c>
      <c r="Z27" s="2">
        <f t="shared" si="4"/>
        <v>0</v>
      </c>
      <c r="AA27" s="2" t="str">
        <f>TRIM(B27)</f>
        <v/>
      </c>
      <c r="AB27" s="2" t="str">
        <f>TRIM(C27)</f>
        <v/>
      </c>
      <c r="AC27" s="2" t="str">
        <f>TRIM(B26)</f>
        <v/>
      </c>
      <c r="AD27" s="2" t="str">
        <f>TRIM(C26)</f>
        <v/>
      </c>
      <c r="AE27" s="2">
        <f>D26</f>
        <v>0</v>
      </c>
      <c r="AF27" s="2">
        <f>E26</f>
        <v>0</v>
      </c>
      <c r="AG27" s="2" t="e">
        <f>VLOOKUP(MATCH("○",G26:R26,0),$X$1:$Z$12,2,FALSE)</f>
        <v>#N/A</v>
      </c>
      <c r="AH27" s="2" t="e">
        <f>VLOOKUP(MATCH("○",G26:R26,0),$X$1:$Z$12,3,FALSE)</f>
        <v>#N/A</v>
      </c>
      <c r="AI27" s="27" t="str">
        <f>TEXT(F26,"000.00")</f>
        <v>000.00</v>
      </c>
      <c r="AJ27" s="1" t="str">
        <f>IF(S26="○",AE27,"")</f>
        <v/>
      </c>
      <c r="AK27" s="1" t="str">
        <f>IF(T26="○",AE27,"")</f>
        <v/>
      </c>
      <c r="AL27" s="1" t="str">
        <f>IFERROR(AE27&amp;AF27&amp;VLOOKUP(AG27&amp;AH27,$W$1:$X$12,2,FALSE),"")</f>
        <v/>
      </c>
      <c r="AR27" s="2"/>
      <c r="AS27" s="2"/>
      <c r="AT27" s="2"/>
      <c r="AU27" s="2"/>
      <c r="AV27" s="2"/>
      <c r="AW27" s="2"/>
      <c r="AX27" s="241"/>
      <c r="AY27" s="247"/>
      <c r="AZ27" s="250"/>
      <c r="BA27" s="251"/>
      <c r="BB27" s="251"/>
      <c r="BC27" s="251"/>
      <c r="BD27" s="251"/>
      <c r="BE27" s="251"/>
      <c r="BF27" s="251"/>
      <c r="BG27" s="251"/>
      <c r="BH27" s="253"/>
      <c r="BI27" s="254"/>
      <c r="BJ27" s="255"/>
    </row>
    <row r="28" spans="1:62" ht="13.5" customHeight="1">
      <c r="A28" s="62">
        <v>6</v>
      </c>
      <c r="B28" s="30"/>
      <c r="C28" s="31"/>
      <c r="D28" s="63"/>
      <c r="E28" s="64"/>
      <c r="F28" s="75"/>
      <c r="G28" s="77"/>
      <c r="H28" s="63"/>
      <c r="I28" s="63"/>
      <c r="J28" s="65"/>
      <c r="K28" s="59"/>
      <c r="L28" s="63"/>
      <c r="M28" s="63"/>
      <c r="N28" s="60"/>
      <c r="O28" s="81"/>
      <c r="P28" s="83"/>
      <c r="Q28" s="83"/>
      <c r="R28" s="58"/>
      <c r="S28" s="59"/>
      <c r="T28" s="60"/>
      <c r="U28" s="61"/>
      <c r="V28" s="36" t="str">
        <f>IFERROR(IF(B29="","",CHOOSE(Y29,"未入力","種目","項目")),"")</f>
        <v/>
      </c>
      <c r="W28" s="112">
        <f>IF(COUNTA(B28:R29)=8,0,1)</f>
        <v>1</v>
      </c>
      <c r="X28" s="112">
        <f>IFERROR(IF(VLOOKUP(AF29,$AB$1:$AC$9,2,FALSE)=AG29,0,2),0)</f>
        <v>0</v>
      </c>
      <c r="AR28" s="2"/>
      <c r="AS28" s="2"/>
      <c r="AT28" s="2"/>
      <c r="AU28" s="2"/>
      <c r="AV28" s="2"/>
      <c r="AW28" s="2"/>
      <c r="AX28" s="242" t="s">
        <v>100</v>
      </c>
      <c r="AY28" s="245" t="s">
        <v>95</v>
      </c>
      <c r="AZ28" s="248">
        <f t="shared" ref="AZ28:BH28" si="9">COUNTIF($AL:$AL,"女"&amp;AZ$19&amp;VLOOKUP(AZ$18&amp;$AY28,$W$1:$X$12,2,FALSE))</f>
        <v>0</v>
      </c>
      <c r="BA28" s="235">
        <f t="shared" si="9"/>
        <v>0</v>
      </c>
      <c r="BB28" s="235">
        <f t="shared" si="9"/>
        <v>0</v>
      </c>
      <c r="BC28" s="235">
        <f t="shared" si="9"/>
        <v>0</v>
      </c>
      <c r="BD28" s="235">
        <f t="shared" si="9"/>
        <v>0</v>
      </c>
      <c r="BE28" s="235">
        <f t="shared" si="9"/>
        <v>0</v>
      </c>
      <c r="BF28" s="235">
        <f t="shared" si="9"/>
        <v>0</v>
      </c>
      <c r="BG28" s="235">
        <f t="shared" si="9"/>
        <v>0</v>
      </c>
      <c r="BH28" s="237">
        <f t="shared" si="9"/>
        <v>0</v>
      </c>
      <c r="BI28" s="254">
        <f>IF($AZ$18=50,0,$AZ28)+IF($BA$18=50,0,$BA28)+IF($BB$18=50,0,$BB28)+IF($BC$18=50,0,$BC28)+IF($BD$18=50,0,$BD28)+IF($BE$18=50,0,$BE28)+IF($BF$18=50,0,$BF28)+IF($BG$18=50,0,$BG28)+IF($BH$18=50,0,$BH28)</f>
        <v>0</v>
      </c>
      <c r="BJ28" s="255">
        <f>IF($AZ$18=25,0,$AZ28)+IF($BA$18=25,0,$BA28)+IF($BB$18=25,0,$BB28)+IF($BC$18=25,0,$BC28)+IF($BD$18=25,0,$BD28)+IF($BE$18=25,0,$BE28)+IF($BF$18=25,0,$BF28)+IF($BG$18=25,0,$BG28)+IF($BH$18=25,0,$BH28)</f>
        <v>0</v>
      </c>
    </row>
    <row r="29" spans="1:62" ht="22.5" customHeight="1">
      <c r="A29" s="62"/>
      <c r="B29" s="30"/>
      <c r="C29" s="31"/>
      <c r="D29" s="63"/>
      <c r="E29" s="65"/>
      <c r="F29" s="85"/>
      <c r="G29" s="77"/>
      <c r="H29" s="63"/>
      <c r="I29" s="63"/>
      <c r="J29" s="65"/>
      <c r="K29" s="59"/>
      <c r="L29" s="63"/>
      <c r="M29" s="63"/>
      <c r="N29" s="60"/>
      <c r="O29" s="81"/>
      <c r="P29" s="83"/>
      <c r="Q29" s="83"/>
      <c r="R29" s="58"/>
      <c r="S29" s="59"/>
      <c r="T29" s="60"/>
      <c r="U29" s="61"/>
      <c r="V29" s="36" t="str">
        <f>IF(B29="","",IF(W28+X28&gt;=1,"確認",""))</f>
        <v/>
      </c>
      <c r="W29" s="112"/>
      <c r="X29" s="112"/>
      <c r="Y29" s="2">
        <f>W28+X28</f>
        <v>1</v>
      </c>
      <c r="Z29" s="2">
        <f t="shared" si="4"/>
        <v>0</v>
      </c>
      <c r="AA29" s="2" t="str">
        <f>TRIM(B29)</f>
        <v/>
      </c>
      <c r="AB29" s="2" t="str">
        <f>TRIM(C29)</f>
        <v/>
      </c>
      <c r="AC29" s="2" t="str">
        <f>TRIM(B28)</f>
        <v/>
      </c>
      <c r="AD29" s="2" t="str">
        <f>TRIM(C28)</f>
        <v/>
      </c>
      <c r="AE29" s="2">
        <f>D28</f>
        <v>0</v>
      </c>
      <c r="AF29" s="2">
        <f>E28</f>
        <v>0</v>
      </c>
      <c r="AG29" s="2" t="e">
        <f>VLOOKUP(MATCH("○",G28:R28,0),$X$1:$Z$12,2,FALSE)</f>
        <v>#N/A</v>
      </c>
      <c r="AH29" s="2" t="e">
        <f>VLOOKUP(MATCH("○",G28:R28,0),$X$1:$Z$12,3,FALSE)</f>
        <v>#N/A</v>
      </c>
      <c r="AI29" s="27" t="str">
        <f>TEXT(F28,"000.00")</f>
        <v>000.00</v>
      </c>
      <c r="AJ29" s="1" t="str">
        <f>IF(S28="○",AE29,"")</f>
        <v/>
      </c>
      <c r="AK29" s="1" t="str">
        <f>IF(T28="○",AE29,"")</f>
        <v/>
      </c>
      <c r="AL29" s="1" t="str">
        <f>IFERROR(AE29&amp;AF29&amp;VLOOKUP(AG29&amp;AH29,$W$1:$X$12,2,FALSE),"")</f>
        <v/>
      </c>
      <c r="AR29" s="2"/>
      <c r="AS29" s="2"/>
      <c r="AT29" s="2"/>
      <c r="AU29" s="2"/>
      <c r="AV29" s="2"/>
      <c r="AW29" s="2"/>
      <c r="AX29" s="243"/>
      <c r="AY29" s="246"/>
      <c r="AZ29" s="249"/>
      <c r="BA29" s="236"/>
      <c r="BB29" s="236"/>
      <c r="BC29" s="236"/>
      <c r="BD29" s="236"/>
      <c r="BE29" s="236"/>
      <c r="BF29" s="236"/>
      <c r="BG29" s="236"/>
      <c r="BH29" s="238"/>
      <c r="BI29" s="254"/>
      <c r="BJ29" s="255"/>
    </row>
    <row r="30" spans="1:62" ht="13.5" customHeight="1">
      <c r="A30" s="62">
        <v>7</v>
      </c>
      <c r="B30" s="30"/>
      <c r="C30" s="31"/>
      <c r="D30" s="63"/>
      <c r="E30" s="64"/>
      <c r="F30" s="75"/>
      <c r="G30" s="77"/>
      <c r="H30" s="63"/>
      <c r="I30" s="63"/>
      <c r="J30" s="65"/>
      <c r="K30" s="59"/>
      <c r="L30" s="63"/>
      <c r="M30" s="63"/>
      <c r="N30" s="60"/>
      <c r="O30" s="81"/>
      <c r="P30" s="83"/>
      <c r="Q30" s="83"/>
      <c r="R30" s="58"/>
      <c r="S30" s="59"/>
      <c r="T30" s="60"/>
      <c r="U30" s="61"/>
      <c r="V30" s="36" t="str">
        <f>IFERROR(IF(B31="","",CHOOSE(Y31,"未入力","種目","項目")),"")</f>
        <v/>
      </c>
      <c r="W30" s="112">
        <f>IF(COUNTA(B30:R31)=8,0,1)</f>
        <v>1</v>
      </c>
      <c r="X30" s="112">
        <f>IFERROR(IF(VLOOKUP(AF31,$AB$1:$AC$9,2,FALSE)=AG31,0,2),0)</f>
        <v>0</v>
      </c>
      <c r="AR30" s="2"/>
      <c r="AS30" s="2"/>
      <c r="AT30" s="2"/>
      <c r="AU30" s="2"/>
      <c r="AV30" s="2"/>
      <c r="AW30" s="2"/>
      <c r="AX30" s="243"/>
      <c r="AY30" s="246" t="s">
        <v>96</v>
      </c>
      <c r="AZ30" s="249">
        <f t="shared" ref="AZ30:BH30" si="10">COUNTIF($AL:$AL,"女"&amp;AZ$19&amp;VLOOKUP(AZ$18&amp;$AY30,$W$1:$X$12,2,FALSE))</f>
        <v>0</v>
      </c>
      <c r="BA30" s="236">
        <f t="shared" si="10"/>
        <v>0</v>
      </c>
      <c r="BB30" s="236">
        <f t="shared" si="10"/>
        <v>0</v>
      </c>
      <c r="BC30" s="236">
        <f t="shared" si="10"/>
        <v>0</v>
      </c>
      <c r="BD30" s="236">
        <f t="shared" si="10"/>
        <v>0</v>
      </c>
      <c r="BE30" s="236">
        <f t="shared" si="10"/>
        <v>0</v>
      </c>
      <c r="BF30" s="236">
        <f t="shared" si="10"/>
        <v>0</v>
      </c>
      <c r="BG30" s="236">
        <f t="shared" si="10"/>
        <v>0</v>
      </c>
      <c r="BH30" s="238">
        <f t="shared" si="10"/>
        <v>0</v>
      </c>
      <c r="BI30" s="254">
        <f>IF($AZ$18=50,0,$AZ30)+IF($BA$18=50,0,$BA30)+IF($BB$18=50,0,$BB30)+IF($BC$18=50,0,$BC30)+IF($BD$18=50,0,$BD30)+IF($BE$18=50,0,$BE30)+IF($BF$18=50,0,$BF30)+IF($BG$18=50,0,$BG30)+IF($BH$18=50,0,$BH30)</f>
        <v>0</v>
      </c>
      <c r="BJ30" s="255">
        <f>IF($AZ$18=25,0,$AZ30)+IF($BA$18=25,0,$BA30)+IF($BB$18=25,0,$BB30)+IF($BC$18=25,0,$BC30)+IF($BD$18=25,0,$BD30)+IF($BE$18=25,0,$BE30)+IF($BF$18=25,0,$BF30)+IF($BG$18=25,0,$BG30)+IF($BH$18=25,0,$BH30)</f>
        <v>0</v>
      </c>
    </row>
    <row r="31" spans="1:62" ht="22.5" customHeight="1">
      <c r="A31" s="62"/>
      <c r="B31" s="52"/>
      <c r="C31" s="31"/>
      <c r="D31" s="63"/>
      <c r="E31" s="65"/>
      <c r="F31" s="85"/>
      <c r="G31" s="77"/>
      <c r="H31" s="63"/>
      <c r="I31" s="63"/>
      <c r="J31" s="65"/>
      <c r="K31" s="59"/>
      <c r="L31" s="63"/>
      <c r="M31" s="63"/>
      <c r="N31" s="60"/>
      <c r="O31" s="81"/>
      <c r="P31" s="83"/>
      <c r="Q31" s="83"/>
      <c r="R31" s="58"/>
      <c r="S31" s="59"/>
      <c r="T31" s="60"/>
      <c r="U31" s="61"/>
      <c r="V31" s="36" t="str">
        <f>IF(B31="","",IF(W30+X30&gt;=1,"確認",""))</f>
        <v/>
      </c>
      <c r="W31" s="112"/>
      <c r="X31" s="112"/>
      <c r="Y31" s="2">
        <f>W30+X30</f>
        <v>1</v>
      </c>
      <c r="Z31" s="2">
        <f t="shared" si="4"/>
        <v>0</v>
      </c>
      <c r="AA31" s="2" t="str">
        <f>TRIM(B31)</f>
        <v/>
      </c>
      <c r="AB31" s="2" t="str">
        <f>TRIM(C31)</f>
        <v/>
      </c>
      <c r="AC31" s="2" t="str">
        <f>TRIM(B30)</f>
        <v/>
      </c>
      <c r="AD31" s="2" t="str">
        <f>TRIM(C30)</f>
        <v/>
      </c>
      <c r="AE31" s="2">
        <f>D30</f>
        <v>0</v>
      </c>
      <c r="AF31" s="2">
        <f>E30</f>
        <v>0</v>
      </c>
      <c r="AG31" s="2" t="e">
        <f>VLOOKUP(MATCH("○",G30:R30,0),$X$1:$Z$12,2,FALSE)</f>
        <v>#N/A</v>
      </c>
      <c r="AH31" s="2" t="e">
        <f>VLOOKUP(MATCH("○",G30:R30,0),$X$1:$Z$12,3,FALSE)</f>
        <v>#N/A</v>
      </c>
      <c r="AI31" s="27" t="str">
        <f>TEXT(F30,"000.00")</f>
        <v>000.00</v>
      </c>
      <c r="AJ31" s="1" t="str">
        <f>IF(S30="○",AE31,"")</f>
        <v/>
      </c>
      <c r="AK31" s="1" t="str">
        <f>IF(T30="○",AE31,"")</f>
        <v/>
      </c>
      <c r="AL31" s="1" t="str">
        <f>IFERROR(AE31&amp;AF31&amp;VLOOKUP(AG31&amp;AH31,$W$1:$X$12,2,FALSE),"")</f>
        <v/>
      </c>
      <c r="AR31" s="2"/>
      <c r="AS31" s="2"/>
      <c r="AT31" s="2"/>
      <c r="AU31" s="2"/>
      <c r="AV31" s="2"/>
      <c r="AW31" s="2"/>
      <c r="AX31" s="243"/>
      <c r="AY31" s="246"/>
      <c r="AZ31" s="249"/>
      <c r="BA31" s="236"/>
      <c r="BB31" s="236"/>
      <c r="BC31" s="236"/>
      <c r="BD31" s="236"/>
      <c r="BE31" s="236"/>
      <c r="BF31" s="236"/>
      <c r="BG31" s="236"/>
      <c r="BH31" s="238"/>
      <c r="BI31" s="254"/>
      <c r="BJ31" s="255"/>
    </row>
    <row r="32" spans="1:62" ht="13.5" customHeight="1">
      <c r="A32" s="62">
        <v>8</v>
      </c>
      <c r="B32" s="30"/>
      <c r="C32" s="31"/>
      <c r="D32" s="63"/>
      <c r="E32" s="64"/>
      <c r="F32" s="75"/>
      <c r="G32" s="77"/>
      <c r="H32" s="63"/>
      <c r="I32" s="63"/>
      <c r="J32" s="65"/>
      <c r="K32" s="59"/>
      <c r="L32" s="63"/>
      <c r="M32" s="63"/>
      <c r="N32" s="60"/>
      <c r="O32" s="81"/>
      <c r="P32" s="83"/>
      <c r="Q32" s="83"/>
      <c r="R32" s="58"/>
      <c r="S32" s="59"/>
      <c r="T32" s="60"/>
      <c r="U32" s="61"/>
      <c r="V32" s="36" t="str">
        <f>IFERROR(IF(B33="","",CHOOSE(Y33,"未入力","種目","項目")),"")</f>
        <v/>
      </c>
      <c r="W32" s="112">
        <f>IF(COUNTA(B32:R33)=8,0,1)</f>
        <v>1</v>
      </c>
      <c r="X32" s="112">
        <f>IFERROR(IF(VLOOKUP(AF33,$AB$1:$AC$9,2,FALSE)=AG33,0,2),0)</f>
        <v>0</v>
      </c>
      <c r="AR32" s="2"/>
      <c r="AS32" s="2"/>
      <c r="AT32" s="2"/>
      <c r="AU32" s="2"/>
      <c r="AV32" s="2"/>
      <c r="AW32" s="2"/>
      <c r="AX32" s="243"/>
      <c r="AY32" s="246" t="s">
        <v>97</v>
      </c>
      <c r="AZ32" s="249">
        <f t="shared" ref="AZ32:BH32" si="11">COUNTIF($AL:$AL,"女"&amp;AZ$19&amp;VLOOKUP(AZ$18&amp;$AY32,$W$1:$X$12,2,FALSE))</f>
        <v>0</v>
      </c>
      <c r="BA32" s="236">
        <f t="shared" si="11"/>
        <v>0</v>
      </c>
      <c r="BB32" s="236">
        <f t="shared" si="11"/>
        <v>0</v>
      </c>
      <c r="BC32" s="236">
        <f t="shared" si="11"/>
        <v>0</v>
      </c>
      <c r="BD32" s="236">
        <f t="shared" si="11"/>
        <v>0</v>
      </c>
      <c r="BE32" s="236">
        <f t="shared" si="11"/>
        <v>0</v>
      </c>
      <c r="BF32" s="236">
        <f t="shared" si="11"/>
        <v>0</v>
      </c>
      <c r="BG32" s="236">
        <f t="shared" si="11"/>
        <v>0</v>
      </c>
      <c r="BH32" s="238">
        <f t="shared" si="11"/>
        <v>0</v>
      </c>
      <c r="BI32" s="254">
        <f>IF($AZ$18=50,0,$AZ32)+IF($BA$18=50,0,$BA32)+IF($BB$18=50,0,$BB32)+IF($BC$18=50,0,$BC32)+IF($BD$18=50,0,$BD32)+IF($BE$18=50,0,$BE32)+IF($BF$18=50,0,$BF32)+IF($BG$18=50,0,$BG32)+IF($BH$18=50,0,$BH32)</f>
        <v>0</v>
      </c>
      <c r="BJ32" s="255">
        <f>IF($AZ$18=25,0,$AZ32)+IF($BA$18=25,0,$BA32)+IF($BB$18=25,0,$BB32)+IF($BC$18=25,0,$BC32)+IF($BD$18=25,0,$BD32)+IF($BE$18=25,0,$BE32)+IF($BF$18=25,0,$BF32)+IF($BG$18=25,0,$BG32)+IF($BH$18=25,0,$BH32)</f>
        <v>0</v>
      </c>
    </row>
    <row r="33" spans="1:62" ht="22.5" customHeight="1">
      <c r="A33" s="62"/>
      <c r="B33" s="30"/>
      <c r="C33" s="31"/>
      <c r="D33" s="63"/>
      <c r="E33" s="65"/>
      <c r="F33" s="85"/>
      <c r="G33" s="77"/>
      <c r="H33" s="63"/>
      <c r="I33" s="63"/>
      <c r="J33" s="65"/>
      <c r="K33" s="59"/>
      <c r="L33" s="63"/>
      <c r="M33" s="63"/>
      <c r="N33" s="60"/>
      <c r="O33" s="81"/>
      <c r="P33" s="83"/>
      <c r="Q33" s="83"/>
      <c r="R33" s="58"/>
      <c r="S33" s="59"/>
      <c r="T33" s="60"/>
      <c r="U33" s="61"/>
      <c r="V33" s="36" t="str">
        <f>IF(B33="","",IF(W32+X32&gt;=1,"確認",""))</f>
        <v/>
      </c>
      <c r="W33" s="112"/>
      <c r="X33" s="112"/>
      <c r="Y33" s="2">
        <f>W32+X32</f>
        <v>1</v>
      </c>
      <c r="Z33" s="2">
        <f t="shared" si="4"/>
        <v>0</v>
      </c>
      <c r="AA33" s="2" t="str">
        <f>TRIM(B33)</f>
        <v/>
      </c>
      <c r="AB33" s="2" t="str">
        <f>TRIM(C33)</f>
        <v/>
      </c>
      <c r="AC33" s="2" t="str">
        <f>TRIM(B32)</f>
        <v/>
      </c>
      <c r="AD33" s="2" t="str">
        <f>TRIM(C32)</f>
        <v/>
      </c>
      <c r="AE33" s="2">
        <f>D32</f>
        <v>0</v>
      </c>
      <c r="AF33" s="2">
        <f>E32</f>
        <v>0</v>
      </c>
      <c r="AG33" s="2" t="e">
        <f>VLOOKUP(MATCH("○",G32:R32,0),$X$1:$Z$12,2,FALSE)</f>
        <v>#N/A</v>
      </c>
      <c r="AH33" s="2" t="e">
        <f>VLOOKUP(MATCH("○",G32:R32,0),$X$1:$Z$12,3,FALSE)</f>
        <v>#N/A</v>
      </c>
      <c r="AI33" s="27" t="str">
        <f>TEXT(F32,"000.00")</f>
        <v>000.00</v>
      </c>
      <c r="AJ33" s="1" t="str">
        <f>IF(S32="○",AE33,"")</f>
        <v/>
      </c>
      <c r="AK33" s="1" t="str">
        <f>IF(T32="○",AE33,"")</f>
        <v/>
      </c>
      <c r="AL33" s="1" t="str">
        <f>IFERROR(AE33&amp;AF33&amp;VLOOKUP(AG33&amp;AH33,$W$1:$X$12,2,FALSE),"")</f>
        <v/>
      </c>
      <c r="AR33" s="2"/>
      <c r="AS33" s="2"/>
      <c r="AT33" s="2"/>
      <c r="AU33" s="2"/>
      <c r="AV33" s="2"/>
      <c r="AW33" s="2"/>
      <c r="AX33" s="243"/>
      <c r="AY33" s="246"/>
      <c r="AZ33" s="249"/>
      <c r="BA33" s="236"/>
      <c r="BB33" s="236"/>
      <c r="BC33" s="236"/>
      <c r="BD33" s="236"/>
      <c r="BE33" s="236"/>
      <c r="BF33" s="236"/>
      <c r="BG33" s="236"/>
      <c r="BH33" s="238"/>
      <c r="BI33" s="254"/>
      <c r="BJ33" s="255"/>
    </row>
    <row r="34" spans="1:62" ht="13.5" customHeight="1">
      <c r="A34" s="62">
        <v>9</v>
      </c>
      <c r="B34" s="30"/>
      <c r="C34" s="31"/>
      <c r="D34" s="63"/>
      <c r="E34" s="64"/>
      <c r="F34" s="75"/>
      <c r="G34" s="77"/>
      <c r="H34" s="63"/>
      <c r="I34" s="63"/>
      <c r="J34" s="65"/>
      <c r="K34" s="59"/>
      <c r="L34" s="63"/>
      <c r="M34" s="63"/>
      <c r="N34" s="60"/>
      <c r="O34" s="81"/>
      <c r="P34" s="83"/>
      <c r="Q34" s="83"/>
      <c r="R34" s="58"/>
      <c r="S34" s="59"/>
      <c r="T34" s="60"/>
      <c r="U34" s="61"/>
      <c r="V34" s="36" t="str">
        <f>IFERROR(IF(B35="","",CHOOSE(Y35,"未入力","種目","項目")),"")</f>
        <v/>
      </c>
      <c r="W34" s="112">
        <f>IF(COUNTA(B34:R35)=8,0,1)</f>
        <v>1</v>
      </c>
      <c r="X34" s="112">
        <f>IFERROR(IF(VLOOKUP(AF35,$AB$1:$AC$9,2,FALSE)=AG35,0,2),0)</f>
        <v>0</v>
      </c>
      <c r="AR34" s="2"/>
      <c r="AS34" s="2"/>
      <c r="AT34" s="2"/>
      <c r="AU34" s="2"/>
      <c r="AV34" s="2"/>
      <c r="AW34" s="2"/>
      <c r="AX34" s="243"/>
      <c r="AY34" s="246" t="s">
        <v>98</v>
      </c>
      <c r="AZ34" s="249">
        <f t="shared" ref="AZ34:BH34" si="12">COUNTIF($AL:$AL,"女"&amp;AZ$19&amp;VLOOKUP(AZ$18&amp;$AY34,$W$1:$X$12,2,FALSE))</f>
        <v>0</v>
      </c>
      <c r="BA34" s="236">
        <f t="shared" si="12"/>
        <v>0</v>
      </c>
      <c r="BB34" s="236">
        <f t="shared" si="12"/>
        <v>0</v>
      </c>
      <c r="BC34" s="236">
        <f t="shared" si="12"/>
        <v>0</v>
      </c>
      <c r="BD34" s="236">
        <f t="shared" si="12"/>
        <v>0</v>
      </c>
      <c r="BE34" s="236">
        <f t="shared" si="12"/>
        <v>0</v>
      </c>
      <c r="BF34" s="236">
        <f t="shared" si="12"/>
        <v>0</v>
      </c>
      <c r="BG34" s="236">
        <f t="shared" si="12"/>
        <v>0</v>
      </c>
      <c r="BH34" s="238">
        <f t="shared" si="12"/>
        <v>0</v>
      </c>
      <c r="BI34" s="254">
        <f>IF($AZ$18=50,0,$AZ34)+IF($BA$18=50,0,$BA34)+IF($BB$18=50,0,$BB34)+IF($BC$18=50,0,$BC34)+IF($BD$18=50,0,$BD34)+IF($BE$18=50,0,$BE34)+IF($BF$18=50,0,$BF34)+IF($BG$18=50,0,$BG34)+IF($BH$18=50,0,$BH34)</f>
        <v>0</v>
      </c>
      <c r="BJ34" s="255">
        <f>IF($AZ$18=25,0,$AZ34)+IF($BA$18=25,0,$BA34)+IF($BB$18=25,0,$BB34)+IF($BC$18=25,0,$BC34)+IF($BD$18=25,0,$BD34)+IF($BE$18=25,0,$BE34)+IF($BF$18=25,0,$BF34)+IF($BG$18=25,0,$BG34)+IF($BH$18=25,0,$BH34)</f>
        <v>0</v>
      </c>
    </row>
    <row r="35" spans="1:62" ht="22.5" customHeight="1">
      <c r="A35" s="62"/>
      <c r="B35" s="30"/>
      <c r="C35" s="31"/>
      <c r="D35" s="63"/>
      <c r="E35" s="65"/>
      <c r="F35" s="85"/>
      <c r="G35" s="77"/>
      <c r="H35" s="63"/>
      <c r="I35" s="63"/>
      <c r="J35" s="65"/>
      <c r="K35" s="59"/>
      <c r="L35" s="63"/>
      <c r="M35" s="63"/>
      <c r="N35" s="60"/>
      <c r="O35" s="81"/>
      <c r="P35" s="83"/>
      <c r="Q35" s="83"/>
      <c r="R35" s="58"/>
      <c r="S35" s="59"/>
      <c r="T35" s="60"/>
      <c r="U35" s="61"/>
      <c r="V35" s="36" t="str">
        <f>IF(B35="","",IF(W34+X34&gt;=1,"確認",""))</f>
        <v/>
      </c>
      <c r="W35" s="112"/>
      <c r="X35" s="112"/>
      <c r="Y35" s="2">
        <f>W34+X34</f>
        <v>1</v>
      </c>
      <c r="Z35" s="2">
        <f t="shared" si="4"/>
        <v>0</v>
      </c>
      <c r="AA35" s="2" t="str">
        <f>TRIM(B35)</f>
        <v/>
      </c>
      <c r="AB35" s="2" t="str">
        <f>TRIM(C35)</f>
        <v/>
      </c>
      <c r="AC35" s="2" t="str">
        <f>TRIM(B34)</f>
        <v/>
      </c>
      <c r="AD35" s="2" t="str">
        <f>TRIM(C34)</f>
        <v/>
      </c>
      <c r="AE35" s="2">
        <f>D34</f>
        <v>0</v>
      </c>
      <c r="AF35" s="2">
        <f>E34</f>
        <v>0</v>
      </c>
      <c r="AG35" s="2" t="e">
        <f>VLOOKUP(MATCH("○",G34:R34,0),$X$1:$Z$12,2,FALSE)</f>
        <v>#N/A</v>
      </c>
      <c r="AH35" s="2" t="e">
        <f>VLOOKUP(MATCH("○",G34:R34,0),$X$1:$Z$12,3,FALSE)</f>
        <v>#N/A</v>
      </c>
      <c r="AI35" s="27" t="str">
        <f>TEXT(F34,"000.00")</f>
        <v>000.00</v>
      </c>
      <c r="AJ35" s="1" t="str">
        <f>IF(S34="○",AE35,"")</f>
        <v/>
      </c>
      <c r="AK35" s="1" t="str">
        <f>IF(T34="○",AE35,"")</f>
        <v/>
      </c>
      <c r="AL35" s="1" t="str">
        <f>IFERROR(AE35&amp;AF35&amp;VLOOKUP(AG35&amp;AH35,$W$1:$X$12,2,FALSE),"")</f>
        <v/>
      </c>
      <c r="AR35" s="2"/>
      <c r="AS35" s="2"/>
      <c r="AT35" s="2"/>
      <c r="AU35" s="2"/>
      <c r="AV35" s="2"/>
      <c r="AW35" s="2"/>
      <c r="AX35" s="244"/>
      <c r="AY35" s="247"/>
      <c r="AZ35" s="250"/>
      <c r="BA35" s="251"/>
      <c r="BB35" s="251"/>
      <c r="BC35" s="251"/>
      <c r="BD35" s="251"/>
      <c r="BE35" s="251"/>
      <c r="BF35" s="251"/>
      <c r="BG35" s="251"/>
      <c r="BH35" s="253"/>
      <c r="BI35" s="254"/>
      <c r="BJ35" s="255"/>
    </row>
    <row r="36" spans="1:62">
      <c r="A36" s="62">
        <v>10</v>
      </c>
      <c r="B36" s="30"/>
      <c r="C36" s="31"/>
      <c r="D36" s="63"/>
      <c r="E36" s="60"/>
      <c r="F36" s="75"/>
      <c r="G36" s="77"/>
      <c r="H36" s="63"/>
      <c r="I36" s="63"/>
      <c r="J36" s="65"/>
      <c r="K36" s="59"/>
      <c r="L36" s="63"/>
      <c r="M36" s="63"/>
      <c r="N36" s="60"/>
      <c r="O36" s="81"/>
      <c r="P36" s="83"/>
      <c r="Q36" s="83"/>
      <c r="R36" s="58"/>
      <c r="S36" s="59"/>
      <c r="T36" s="60"/>
      <c r="U36" s="61"/>
      <c r="V36" s="36" t="str">
        <f>IFERROR(IF(B37="","",CHOOSE(Y37,"未入力","種目","項目")),"")</f>
        <v/>
      </c>
      <c r="W36" s="112">
        <f>IF(COUNTA(B36:R37)=8,0,1)</f>
        <v>1</v>
      </c>
      <c r="X36" s="112">
        <f>IFERROR(IF(VLOOKUP(AF37,$AB$1:$AC$9,2,FALSE)=AG37,0,2),0)</f>
        <v>0</v>
      </c>
      <c r="AR36" s="2"/>
      <c r="AS36" s="2"/>
      <c r="AT36" s="2"/>
      <c r="AU36" s="2"/>
      <c r="AV36" s="2"/>
      <c r="AW36" s="2"/>
      <c r="AX36" s="256" t="s">
        <v>101</v>
      </c>
      <c r="AY36" s="256"/>
      <c r="AZ36" s="256"/>
      <c r="BA36" s="256"/>
      <c r="BB36" s="256"/>
      <c r="BC36" s="256"/>
      <c r="BD36" s="256"/>
      <c r="BE36" s="256"/>
      <c r="BF36" s="256"/>
      <c r="BG36" s="256"/>
      <c r="BH36" s="256"/>
    </row>
    <row r="37" spans="1:62" ht="22.5" customHeight="1">
      <c r="A37" s="73"/>
      <c r="B37" s="32"/>
      <c r="C37" s="33"/>
      <c r="D37" s="70"/>
      <c r="E37" s="74"/>
      <c r="F37" s="76"/>
      <c r="G37" s="78"/>
      <c r="H37" s="70"/>
      <c r="I37" s="70"/>
      <c r="J37" s="71"/>
      <c r="K37" s="72"/>
      <c r="L37" s="70"/>
      <c r="M37" s="70"/>
      <c r="N37" s="74"/>
      <c r="O37" s="82"/>
      <c r="P37" s="84"/>
      <c r="Q37" s="84"/>
      <c r="R37" s="79"/>
      <c r="S37" s="72"/>
      <c r="T37" s="74"/>
      <c r="U37" s="80"/>
      <c r="V37" s="36" t="str">
        <f>IF(B37="","",IF(W36+X36&gt;=1,"確認",""))</f>
        <v/>
      </c>
      <c r="W37" s="112"/>
      <c r="X37" s="112"/>
      <c r="Y37" s="2">
        <f>W36+X36</f>
        <v>1</v>
      </c>
      <c r="Z37" s="2">
        <f t="shared" si="4"/>
        <v>0</v>
      </c>
      <c r="AA37" s="2" t="str">
        <f>TRIM(B37)</f>
        <v/>
      </c>
      <c r="AB37" s="2" t="str">
        <f>TRIM(C37)</f>
        <v/>
      </c>
      <c r="AC37" s="2" t="str">
        <f>TRIM(B36)</f>
        <v/>
      </c>
      <c r="AD37" s="2" t="str">
        <f>TRIM(C36)</f>
        <v/>
      </c>
      <c r="AE37" s="2">
        <f>D36</f>
        <v>0</v>
      </c>
      <c r="AF37" s="2">
        <f>E36</f>
        <v>0</v>
      </c>
      <c r="AG37" s="2" t="e">
        <f>VLOOKUP(MATCH("○",G36:R36,0),$X$1:$Z$12,2,FALSE)</f>
        <v>#N/A</v>
      </c>
      <c r="AH37" s="2" t="e">
        <f>VLOOKUP(MATCH("○",G36:R36,0),$X$1:$Z$12,3,FALSE)</f>
        <v>#N/A</v>
      </c>
      <c r="AI37" s="27" t="str">
        <f>TEXT(F36,"000.00")</f>
        <v>000.00</v>
      </c>
      <c r="AJ37" s="1" t="str">
        <f>IF(S36="○",AE37,"")</f>
        <v/>
      </c>
      <c r="AK37" s="1" t="str">
        <f>IF(T36="○",AE37,"")</f>
        <v/>
      </c>
      <c r="AL37" s="1" t="str">
        <f>IFERROR(AE37&amp;AF37&amp;VLOOKUP(AG37&amp;AH37,$W$1:$X$12,2,FALSE),"")</f>
        <v/>
      </c>
      <c r="AR37" s="2"/>
      <c r="AS37" s="2"/>
      <c r="AT37" s="2"/>
      <c r="AU37" s="2"/>
      <c r="AV37" s="2"/>
      <c r="AW37" s="2"/>
    </row>
    <row r="39" spans="1:62">
      <c r="A39" s="113" t="s">
        <v>22</v>
      </c>
      <c r="B39" s="114"/>
      <c r="C39" s="115"/>
      <c r="D39" s="122" t="s">
        <v>21</v>
      </c>
      <c r="E39" s="123"/>
      <c r="F39" s="124"/>
      <c r="G39" s="122" t="s">
        <v>23</v>
      </c>
      <c r="H39" s="123"/>
      <c r="I39" s="123"/>
      <c r="J39" s="123"/>
      <c r="K39" s="123"/>
      <c r="L39" s="123"/>
      <c r="M39" s="123"/>
      <c r="N39" s="123"/>
      <c r="O39" s="123"/>
      <c r="P39" s="123"/>
      <c r="Q39" s="123"/>
      <c r="R39" s="123"/>
      <c r="S39" s="123"/>
      <c r="T39" s="123"/>
      <c r="U39" s="124"/>
      <c r="V39" s="234" t="str">
        <f>IF(SUM(G40:R41)=F40,"","人数種目数相違")</f>
        <v/>
      </c>
    </row>
    <row r="40" spans="1:62" ht="16.5" customHeight="1">
      <c r="A40" s="116"/>
      <c r="B40" s="117"/>
      <c r="C40" s="118"/>
      <c r="D40" s="12" t="s">
        <v>18</v>
      </c>
      <c r="E40" s="13">
        <f>COUNTIF($AE:$AE,D40)</f>
        <v>0</v>
      </c>
      <c r="F40" s="68">
        <f>E40+E41</f>
        <v>0</v>
      </c>
      <c r="G40" s="14">
        <f>BI20</f>
        <v>0</v>
      </c>
      <c r="H40" s="13">
        <f>BI22</f>
        <v>0</v>
      </c>
      <c r="I40" s="13">
        <f>BI24</f>
        <v>0</v>
      </c>
      <c r="J40" s="43">
        <f>BI26</f>
        <v>0</v>
      </c>
      <c r="K40" s="45">
        <f>BJ20</f>
        <v>0</v>
      </c>
      <c r="L40" s="46">
        <f>BJ22</f>
        <v>0</v>
      </c>
      <c r="M40" s="46">
        <f>BJ24</f>
        <v>0</v>
      </c>
      <c r="N40" s="47">
        <f>BJ26</f>
        <v>0</v>
      </c>
      <c r="O40" s="14"/>
      <c r="P40" s="13"/>
      <c r="Q40" s="13"/>
      <c r="R40" s="43"/>
      <c r="S40" s="45">
        <f>COUNTIF($AJ:$AJ,D40)</f>
        <v>0</v>
      </c>
      <c r="T40" s="47">
        <f>COUNTIF($AK:$AK,D40)</f>
        <v>0</v>
      </c>
      <c r="U40" s="49"/>
      <c r="V40" s="234"/>
      <c r="W40" s="67" t="s">
        <v>84</v>
      </c>
      <c r="X40" s="67"/>
      <c r="Y40" s="67"/>
      <c r="Z40" s="67"/>
      <c r="AA40" s="67"/>
    </row>
    <row r="41" spans="1:62" ht="16.5" customHeight="1">
      <c r="A41" s="119"/>
      <c r="B41" s="120"/>
      <c r="C41" s="121"/>
      <c r="D41" s="15" t="s">
        <v>20</v>
      </c>
      <c r="E41" s="16">
        <f>COUNTIF(AE:AE,D41)</f>
        <v>0</v>
      </c>
      <c r="F41" s="69"/>
      <c r="G41" s="17">
        <f>BI28</f>
        <v>0</v>
      </c>
      <c r="H41" s="16">
        <f>BI30</f>
        <v>0</v>
      </c>
      <c r="I41" s="16">
        <f>BI32</f>
        <v>0</v>
      </c>
      <c r="J41" s="44">
        <f>BI34</f>
        <v>0</v>
      </c>
      <c r="K41" s="48">
        <f>BJ28</f>
        <v>0</v>
      </c>
      <c r="L41" s="16">
        <f>BJ30</f>
        <v>0</v>
      </c>
      <c r="M41" s="16">
        <f>BJ32</f>
        <v>0</v>
      </c>
      <c r="N41" s="18">
        <f>BJ34</f>
        <v>0</v>
      </c>
      <c r="O41" s="17"/>
      <c r="P41" s="16"/>
      <c r="Q41" s="16"/>
      <c r="R41" s="44"/>
      <c r="S41" s="48">
        <f>COUNTIF($AJ:$AJ,D41)</f>
        <v>0</v>
      </c>
      <c r="T41" s="18">
        <f>COUNTIF($AK:$AK,D41)</f>
        <v>0</v>
      </c>
      <c r="U41" s="50"/>
      <c r="V41" s="234"/>
    </row>
    <row r="42" spans="1:62" ht="16.5" customHeight="1">
      <c r="A42" s="2"/>
      <c r="B42" s="2"/>
      <c r="C42" s="2"/>
      <c r="D42" s="2"/>
      <c r="F42" s="2"/>
      <c r="V42" s="260" t="s">
        <v>108</v>
      </c>
    </row>
    <row r="43" spans="1:62">
      <c r="A43" s="169" t="s">
        <v>9</v>
      </c>
      <c r="B43" s="122" t="s">
        <v>35</v>
      </c>
      <c r="C43" s="123"/>
      <c r="D43" s="123"/>
      <c r="E43" s="123"/>
      <c r="F43" s="4" t="s">
        <v>34</v>
      </c>
      <c r="L43" s="169" t="s">
        <v>28</v>
      </c>
      <c r="M43" s="122"/>
      <c r="N43" s="123"/>
      <c r="O43" s="123" t="s">
        <v>36</v>
      </c>
      <c r="P43" s="123"/>
      <c r="Q43" s="123"/>
      <c r="R43" s="123"/>
      <c r="S43" s="123"/>
      <c r="T43" s="123"/>
      <c r="U43" s="124"/>
      <c r="V43" s="260"/>
    </row>
    <row r="44" spans="1:62" ht="18" customHeight="1">
      <c r="A44" s="170"/>
      <c r="B44" s="182" t="s">
        <v>24</v>
      </c>
      <c r="C44" s="183"/>
      <c r="D44" s="183"/>
      <c r="E44" s="183"/>
      <c r="F44" s="19"/>
      <c r="G44" s="257" t="str">
        <f>IF(F44="",IF(S40=0,"","※タイム入力"),"")</f>
        <v/>
      </c>
      <c r="H44" s="258"/>
      <c r="I44" s="258"/>
      <c r="J44" s="258"/>
      <c r="K44" s="259"/>
      <c r="L44" s="170"/>
      <c r="M44" s="174" t="s">
        <v>29</v>
      </c>
      <c r="N44" s="175"/>
      <c r="O44" s="163"/>
      <c r="P44" s="163"/>
      <c r="Q44" s="163"/>
      <c r="R44" s="163"/>
      <c r="S44" s="163"/>
      <c r="T44" s="163"/>
      <c r="U44" s="164"/>
      <c r="V44" s="260"/>
    </row>
    <row r="45" spans="1:62" ht="18" customHeight="1">
      <c r="A45" s="170"/>
      <c r="B45" s="180" t="s">
        <v>25</v>
      </c>
      <c r="C45" s="181"/>
      <c r="D45" s="181"/>
      <c r="E45" s="181"/>
      <c r="F45" s="19"/>
      <c r="G45" s="257" t="str">
        <f>IF(F45="",IF(S41=0,"","※タイム入力"),"")</f>
        <v/>
      </c>
      <c r="H45" s="258"/>
      <c r="I45" s="258"/>
      <c r="J45" s="258"/>
      <c r="K45" s="259"/>
      <c r="L45" s="170"/>
      <c r="M45" s="116" t="s">
        <v>30</v>
      </c>
      <c r="N45" s="117"/>
      <c r="O45" s="165"/>
      <c r="P45" s="165"/>
      <c r="Q45" s="165"/>
      <c r="R45" s="165"/>
      <c r="S45" s="165"/>
      <c r="T45" s="165"/>
      <c r="U45" s="166"/>
      <c r="V45" s="260"/>
    </row>
    <row r="46" spans="1:62" ht="18" customHeight="1">
      <c r="A46" s="170"/>
      <c r="B46" s="178" t="s">
        <v>26</v>
      </c>
      <c r="C46" s="179"/>
      <c r="D46" s="179"/>
      <c r="E46" s="179"/>
      <c r="F46" s="20"/>
      <c r="G46" s="257" t="str">
        <f>IF(F46="",IF(T40=0,"","※タイム入力"),"")</f>
        <v/>
      </c>
      <c r="H46" s="258"/>
      <c r="I46" s="258"/>
      <c r="J46" s="258"/>
      <c r="K46" s="259"/>
      <c r="L46" s="170"/>
      <c r="M46" s="116" t="s">
        <v>31</v>
      </c>
      <c r="N46" s="117"/>
      <c r="O46" s="165"/>
      <c r="P46" s="165"/>
      <c r="Q46" s="165"/>
      <c r="R46" s="165"/>
      <c r="S46" s="165"/>
      <c r="T46" s="165"/>
      <c r="U46" s="166"/>
    </row>
    <row r="47" spans="1:62" ht="18" customHeight="1">
      <c r="A47" s="170"/>
      <c r="B47" s="176" t="s">
        <v>27</v>
      </c>
      <c r="C47" s="177"/>
      <c r="D47" s="177"/>
      <c r="E47" s="177"/>
      <c r="F47" s="21"/>
      <c r="G47" s="257" t="str">
        <f>IF(F47="",IF(T41=0,"","※タイム入力"),"")</f>
        <v/>
      </c>
      <c r="H47" s="258"/>
      <c r="I47" s="258"/>
      <c r="J47" s="258"/>
      <c r="K47" s="259"/>
      <c r="L47" s="170"/>
      <c r="M47" s="116" t="s">
        <v>32</v>
      </c>
      <c r="N47" s="117"/>
      <c r="O47" s="165"/>
      <c r="P47" s="165"/>
      <c r="Q47" s="165"/>
      <c r="R47" s="165"/>
      <c r="S47" s="165"/>
      <c r="T47" s="165"/>
      <c r="U47" s="166"/>
    </row>
    <row r="48" spans="1:62" ht="18" customHeight="1">
      <c r="A48" s="171"/>
      <c r="B48" s="172" t="s">
        <v>11</v>
      </c>
      <c r="C48" s="173"/>
      <c r="D48" s="173"/>
      <c r="E48" s="173"/>
      <c r="F48" s="22"/>
      <c r="L48" s="171"/>
      <c r="M48" s="119" t="s">
        <v>33</v>
      </c>
      <c r="N48" s="120"/>
      <c r="O48" s="167"/>
      <c r="P48" s="167"/>
      <c r="Q48" s="167"/>
      <c r="R48" s="167"/>
      <c r="S48" s="167"/>
      <c r="T48" s="167"/>
      <c r="U48" s="168"/>
    </row>
    <row r="49" spans="1:49" ht="18" customHeight="1">
      <c r="K49" s="23"/>
      <c r="L49" s="57" t="str">
        <f>IFERROR("※協力役員数 : "&amp;W49&amp;"名","")</f>
        <v/>
      </c>
      <c r="M49" s="57"/>
      <c r="N49" s="57"/>
      <c r="O49" s="57"/>
      <c r="P49" s="57"/>
      <c r="Q49" s="57"/>
      <c r="R49" s="57"/>
      <c r="S49" s="57"/>
      <c r="T49" s="57"/>
      <c r="U49" s="57"/>
      <c r="W49" s="1" t="e">
        <f>VLOOKUP(F40,$AE$1:$AF$5,2,TRUE)</f>
        <v>#N/A</v>
      </c>
    </row>
    <row r="50" spans="1:49">
      <c r="S50" s="112" t="s">
        <v>39</v>
      </c>
      <c r="T50" s="112"/>
      <c r="U50" s="112"/>
    </row>
    <row r="51" spans="1:49" ht="21">
      <c r="A51" s="133">
        <f>A2</f>
        <v>77</v>
      </c>
      <c r="B51" s="133"/>
      <c r="C51" s="133"/>
      <c r="D51" s="133"/>
      <c r="E51" s="133"/>
      <c r="F51" s="133"/>
      <c r="G51" s="133"/>
      <c r="H51" s="133"/>
      <c r="I51" s="133"/>
      <c r="J51" s="133"/>
      <c r="K51" s="133"/>
      <c r="L51" s="133"/>
      <c r="M51" s="133"/>
      <c r="N51" s="133"/>
      <c r="O51" s="133"/>
      <c r="P51" s="133"/>
      <c r="Q51" s="133"/>
      <c r="R51" s="133"/>
      <c r="S51" s="133"/>
      <c r="T51" s="133"/>
      <c r="U51" s="133"/>
    </row>
    <row r="52" spans="1:49" ht="18.75" customHeight="1">
      <c r="A52" s="2"/>
      <c r="B52" s="184" t="s">
        <v>37</v>
      </c>
      <c r="C52" s="184"/>
      <c r="D52" s="184"/>
      <c r="E52" s="184"/>
      <c r="F52" s="184"/>
      <c r="G52" s="2"/>
      <c r="H52" s="2"/>
      <c r="I52" s="2"/>
      <c r="J52" s="2"/>
      <c r="K52" s="2"/>
      <c r="L52" s="2"/>
      <c r="M52" s="2"/>
      <c r="N52" s="2"/>
      <c r="O52" s="185">
        <f>O4</f>
        <v>0</v>
      </c>
      <c r="P52" s="185"/>
      <c r="Q52" s="185"/>
      <c r="R52" s="185"/>
      <c r="S52" s="185"/>
      <c r="T52" s="185"/>
      <c r="U52" s="185"/>
    </row>
    <row r="53" spans="1:49">
      <c r="A53" s="2"/>
      <c r="B53" s="184"/>
      <c r="C53" s="184"/>
      <c r="D53" s="184"/>
      <c r="E53" s="184"/>
      <c r="F53" s="184"/>
      <c r="G53" s="2"/>
      <c r="H53" s="2"/>
      <c r="I53" s="2"/>
      <c r="J53" s="109" t="s">
        <v>0</v>
      </c>
      <c r="K53" s="109"/>
      <c r="L53" s="109"/>
      <c r="M53" s="109"/>
      <c r="N53" s="109"/>
      <c r="O53" s="186"/>
      <c r="P53" s="186"/>
      <c r="Q53" s="186"/>
      <c r="R53" s="186"/>
      <c r="S53" s="186"/>
      <c r="T53" s="186"/>
      <c r="U53" s="186"/>
    </row>
    <row r="55" spans="1:49">
      <c r="A55" s="150" t="s">
        <v>3</v>
      </c>
      <c r="B55" s="152" t="s">
        <v>17</v>
      </c>
      <c r="C55" s="153"/>
      <c r="D55" s="103" t="s">
        <v>4</v>
      </c>
      <c r="E55" s="148" t="s">
        <v>15</v>
      </c>
      <c r="F55" s="149" t="s">
        <v>16</v>
      </c>
      <c r="G55" s="122" t="s">
        <v>12</v>
      </c>
      <c r="H55" s="123"/>
      <c r="I55" s="123"/>
      <c r="J55" s="147"/>
      <c r="K55" s="122" t="s">
        <v>14</v>
      </c>
      <c r="L55" s="123"/>
      <c r="M55" s="123"/>
      <c r="N55" s="124"/>
      <c r="O55" s="146" t="s">
        <v>13</v>
      </c>
      <c r="P55" s="123"/>
      <c r="Q55" s="123"/>
      <c r="R55" s="123"/>
      <c r="S55" s="123"/>
      <c r="T55" s="147"/>
      <c r="U55" s="5"/>
    </row>
    <row r="56" spans="1:49" ht="18.75" customHeight="1">
      <c r="A56" s="145"/>
      <c r="B56" s="154"/>
      <c r="C56" s="155"/>
      <c r="D56" s="104"/>
      <c r="E56" s="118"/>
      <c r="F56" s="62"/>
      <c r="G56" s="91" t="s">
        <v>5</v>
      </c>
      <c r="H56" s="162" t="s">
        <v>6</v>
      </c>
      <c r="I56" s="162" t="s">
        <v>8</v>
      </c>
      <c r="J56" s="159" t="s">
        <v>7</v>
      </c>
      <c r="K56" s="158" t="s">
        <v>5</v>
      </c>
      <c r="L56" s="103" t="s">
        <v>6</v>
      </c>
      <c r="M56" s="103" t="s">
        <v>8</v>
      </c>
      <c r="N56" s="100" t="s">
        <v>7</v>
      </c>
      <c r="O56" s="97" t="s">
        <v>5</v>
      </c>
      <c r="P56" s="94" t="s">
        <v>6</v>
      </c>
      <c r="Q56" s="94" t="s">
        <v>8</v>
      </c>
      <c r="R56" s="141" t="s">
        <v>7</v>
      </c>
      <c r="S56" s="138" t="s">
        <v>9</v>
      </c>
      <c r="T56" s="137" t="s">
        <v>10</v>
      </c>
      <c r="U56" s="134" t="s">
        <v>11</v>
      </c>
    </row>
    <row r="57" spans="1:49">
      <c r="A57" s="145"/>
      <c r="B57" s="154"/>
      <c r="C57" s="155"/>
      <c r="D57" s="104"/>
      <c r="E57" s="118"/>
      <c r="F57" s="62"/>
      <c r="G57" s="92"/>
      <c r="H57" s="104"/>
      <c r="I57" s="104"/>
      <c r="J57" s="160"/>
      <c r="K57" s="139"/>
      <c r="L57" s="104"/>
      <c r="M57" s="104"/>
      <c r="N57" s="101"/>
      <c r="O57" s="98"/>
      <c r="P57" s="95"/>
      <c r="Q57" s="95"/>
      <c r="R57" s="142"/>
      <c r="S57" s="139"/>
      <c r="T57" s="101"/>
      <c r="U57" s="135"/>
    </row>
    <row r="58" spans="1:49">
      <c r="A58" s="145"/>
      <c r="B58" s="154"/>
      <c r="C58" s="155"/>
      <c r="D58" s="104"/>
      <c r="E58" s="118"/>
      <c r="F58" s="62"/>
      <c r="G58" s="92"/>
      <c r="H58" s="104"/>
      <c r="I58" s="104"/>
      <c r="J58" s="160"/>
      <c r="K58" s="139"/>
      <c r="L58" s="104"/>
      <c r="M58" s="104"/>
      <c r="N58" s="101"/>
      <c r="O58" s="98"/>
      <c r="P58" s="95"/>
      <c r="Q58" s="95"/>
      <c r="R58" s="142"/>
      <c r="S58" s="139"/>
      <c r="T58" s="101"/>
      <c r="U58" s="135"/>
    </row>
    <row r="59" spans="1:49">
      <c r="A59" s="145"/>
      <c r="B59" s="154"/>
      <c r="C59" s="155"/>
      <c r="D59" s="104"/>
      <c r="E59" s="118"/>
      <c r="F59" s="62"/>
      <c r="G59" s="92"/>
      <c r="H59" s="104"/>
      <c r="I59" s="104"/>
      <c r="J59" s="160"/>
      <c r="K59" s="139"/>
      <c r="L59" s="104"/>
      <c r="M59" s="104"/>
      <c r="N59" s="101"/>
      <c r="O59" s="98"/>
      <c r="P59" s="95"/>
      <c r="Q59" s="95"/>
      <c r="R59" s="142"/>
      <c r="S59" s="139"/>
      <c r="T59" s="101"/>
      <c r="U59" s="135"/>
    </row>
    <row r="60" spans="1:49">
      <c r="A60" s="145"/>
      <c r="B60" s="154"/>
      <c r="C60" s="155"/>
      <c r="D60" s="104"/>
      <c r="E60" s="118"/>
      <c r="F60" s="62"/>
      <c r="G60" s="92"/>
      <c r="H60" s="104"/>
      <c r="I60" s="104"/>
      <c r="J60" s="160"/>
      <c r="K60" s="139"/>
      <c r="L60" s="104"/>
      <c r="M60" s="104"/>
      <c r="N60" s="101"/>
      <c r="O60" s="98"/>
      <c r="P60" s="95"/>
      <c r="Q60" s="95"/>
      <c r="R60" s="142"/>
      <c r="S60" s="139"/>
      <c r="T60" s="101"/>
      <c r="U60" s="135"/>
    </row>
    <row r="61" spans="1:49">
      <c r="A61" s="145"/>
      <c r="B61" s="154"/>
      <c r="C61" s="155"/>
      <c r="D61" s="104"/>
      <c r="E61" s="118"/>
      <c r="F61" s="62"/>
      <c r="G61" s="92"/>
      <c r="H61" s="104"/>
      <c r="I61" s="104"/>
      <c r="J61" s="160"/>
      <c r="K61" s="139"/>
      <c r="L61" s="104"/>
      <c r="M61" s="104"/>
      <c r="N61" s="101"/>
      <c r="O61" s="98"/>
      <c r="P61" s="95"/>
      <c r="Q61" s="95"/>
      <c r="R61" s="142"/>
      <c r="S61" s="139"/>
      <c r="T61" s="101"/>
      <c r="U61" s="135"/>
    </row>
    <row r="62" spans="1:49">
      <c r="A62" s="151"/>
      <c r="B62" s="156"/>
      <c r="C62" s="157"/>
      <c r="D62" s="105"/>
      <c r="E62" s="121"/>
      <c r="F62" s="73"/>
      <c r="G62" s="93"/>
      <c r="H62" s="105"/>
      <c r="I62" s="105"/>
      <c r="J62" s="161"/>
      <c r="K62" s="140"/>
      <c r="L62" s="105"/>
      <c r="M62" s="105"/>
      <c r="N62" s="102"/>
      <c r="O62" s="99"/>
      <c r="P62" s="96"/>
      <c r="Q62" s="96"/>
      <c r="R62" s="143"/>
      <c r="S62" s="140"/>
      <c r="T62" s="102"/>
      <c r="U62" s="136"/>
    </row>
    <row r="63" spans="1:49">
      <c r="A63" s="62">
        <f>A36+1</f>
        <v>11</v>
      </c>
      <c r="B63" s="30"/>
      <c r="C63" s="31"/>
      <c r="D63" s="63"/>
      <c r="E63" s="187"/>
      <c r="F63" s="188"/>
      <c r="G63" s="107"/>
      <c r="H63" s="106"/>
      <c r="I63" s="106"/>
      <c r="J63" s="64"/>
      <c r="K63" s="88"/>
      <c r="L63" s="106"/>
      <c r="M63" s="106"/>
      <c r="N63" s="89"/>
      <c r="O63" s="108"/>
      <c r="P63" s="86"/>
      <c r="Q63" s="86"/>
      <c r="R63" s="87"/>
      <c r="S63" s="88"/>
      <c r="T63" s="89"/>
      <c r="U63" s="190"/>
      <c r="V63" s="36" t="str">
        <f>IFERROR(IF(B64="","",CHOOSE(Y64,"未入力","種目","項目")),"")</f>
        <v/>
      </c>
      <c r="W63" s="112">
        <f>IF(COUNTA(B63:R64)=8,0,1)</f>
        <v>1</v>
      </c>
      <c r="X63" s="112">
        <f>IFERROR(IF(VLOOKUP(AF64,$AB$1:$AC$9,2,FALSE)=AG64,0,2),0)</f>
        <v>0</v>
      </c>
      <c r="AR63" s="2"/>
      <c r="AS63" s="2"/>
      <c r="AT63" s="2"/>
      <c r="AU63" s="2"/>
      <c r="AV63" s="2"/>
      <c r="AW63" s="2"/>
    </row>
    <row r="64" spans="1:49" ht="22.5" customHeight="1">
      <c r="A64" s="62"/>
      <c r="B64" s="30"/>
      <c r="C64" s="31"/>
      <c r="D64" s="63"/>
      <c r="E64" s="60"/>
      <c r="F64" s="189"/>
      <c r="G64" s="77"/>
      <c r="H64" s="63"/>
      <c r="I64" s="63"/>
      <c r="J64" s="65"/>
      <c r="K64" s="59"/>
      <c r="L64" s="63"/>
      <c r="M64" s="63"/>
      <c r="N64" s="60"/>
      <c r="O64" s="81"/>
      <c r="P64" s="83"/>
      <c r="Q64" s="83"/>
      <c r="R64" s="58"/>
      <c r="S64" s="59"/>
      <c r="T64" s="60"/>
      <c r="U64" s="191"/>
      <c r="V64" s="36" t="str">
        <f>IF(B64="","",IF(W63+X63&gt;=1,"確認",""))</f>
        <v/>
      </c>
      <c r="W64" s="112"/>
      <c r="X64" s="112"/>
      <c r="Y64" s="2">
        <f>W63+X63</f>
        <v>1</v>
      </c>
      <c r="Z64" s="2">
        <f t="shared" ref="Z64:Z96" si="13">$O$4</f>
        <v>0</v>
      </c>
      <c r="AA64" s="2" t="str">
        <f>TRIM(B64)</f>
        <v/>
      </c>
      <c r="AB64" s="2" t="str">
        <f>TRIM(C64)</f>
        <v/>
      </c>
      <c r="AC64" s="2" t="str">
        <f>TRIM(B63)</f>
        <v/>
      </c>
      <c r="AD64" s="2" t="str">
        <f>TRIM(C63)</f>
        <v/>
      </c>
      <c r="AE64" s="2">
        <f>D63</f>
        <v>0</v>
      </c>
      <c r="AF64" s="2">
        <f>E63</f>
        <v>0</v>
      </c>
      <c r="AG64" s="2" t="e">
        <f>VLOOKUP(MATCH("○",G63:R63,0),$X$1:$Z$12,2,FALSE)</f>
        <v>#N/A</v>
      </c>
      <c r="AH64" s="2" t="e">
        <f>VLOOKUP(MATCH("○",G63:R63,0),$X$1:$Z$12,3,FALSE)</f>
        <v>#N/A</v>
      </c>
      <c r="AI64" s="27" t="str">
        <f>TEXT(F63,"000.00")</f>
        <v>000.00</v>
      </c>
      <c r="AJ64" s="1" t="str">
        <f>IF(S63="○",AE64,"")</f>
        <v/>
      </c>
      <c r="AK64" s="1" t="str">
        <f>IF(T63="○",AE64,"")</f>
        <v/>
      </c>
      <c r="AL64" s="1" t="str">
        <f>IFERROR(AE64&amp;AF64&amp;VLOOKUP(AG64&amp;AH64,$W$1:$X$12,2,FALSE),"")</f>
        <v/>
      </c>
      <c r="AR64" s="2"/>
      <c r="AS64" s="2"/>
      <c r="AT64" s="2"/>
      <c r="AU64" s="2"/>
      <c r="AV64" s="2"/>
      <c r="AW64" s="2"/>
    </row>
    <row r="65" spans="1:49">
      <c r="A65" s="62">
        <f>A63+1</f>
        <v>12</v>
      </c>
      <c r="B65" s="30"/>
      <c r="C65" s="31"/>
      <c r="D65" s="63"/>
      <c r="E65" s="60"/>
      <c r="F65" s="189"/>
      <c r="G65" s="77"/>
      <c r="H65" s="63"/>
      <c r="I65" s="63"/>
      <c r="J65" s="65"/>
      <c r="K65" s="59"/>
      <c r="L65" s="63"/>
      <c r="M65" s="63"/>
      <c r="N65" s="60"/>
      <c r="O65" s="81"/>
      <c r="P65" s="83"/>
      <c r="Q65" s="83"/>
      <c r="R65" s="58"/>
      <c r="S65" s="59"/>
      <c r="T65" s="60"/>
      <c r="U65" s="191"/>
      <c r="V65" s="36" t="str">
        <f>IFERROR(IF(B66="","",CHOOSE(Y66,"未入力","種目","項目")),"")</f>
        <v/>
      </c>
      <c r="W65" s="112">
        <f>IF(COUNTA(B65:R66)=8,0,1)</f>
        <v>1</v>
      </c>
      <c r="X65" s="112">
        <f>IFERROR(IF(VLOOKUP(AF66,$AB$1:$AC$9,2,FALSE)=AG66,0,2),0)</f>
        <v>0</v>
      </c>
      <c r="AR65" s="2"/>
      <c r="AS65" s="2"/>
      <c r="AT65" s="2"/>
      <c r="AU65" s="2"/>
      <c r="AV65" s="2"/>
      <c r="AW65" s="2"/>
    </row>
    <row r="66" spans="1:49" ht="22.5" customHeight="1">
      <c r="A66" s="62"/>
      <c r="B66" s="30"/>
      <c r="C66" s="31"/>
      <c r="D66" s="63"/>
      <c r="E66" s="60"/>
      <c r="F66" s="189"/>
      <c r="G66" s="77"/>
      <c r="H66" s="63"/>
      <c r="I66" s="63"/>
      <c r="J66" s="65"/>
      <c r="K66" s="59"/>
      <c r="L66" s="63"/>
      <c r="M66" s="63"/>
      <c r="N66" s="60"/>
      <c r="O66" s="81"/>
      <c r="P66" s="83"/>
      <c r="Q66" s="83"/>
      <c r="R66" s="58"/>
      <c r="S66" s="59"/>
      <c r="T66" s="60"/>
      <c r="U66" s="191"/>
      <c r="V66" s="36" t="str">
        <f>IF(B66="","",IF(W65+X65&gt;=1,"確認",""))</f>
        <v/>
      </c>
      <c r="W66" s="112"/>
      <c r="X66" s="112"/>
      <c r="Y66" s="2">
        <f>W65+X65</f>
        <v>1</v>
      </c>
      <c r="Z66" s="2">
        <f t="shared" si="13"/>
        <v>0</v>
      </c>
      <c r="AA66" s="2" t="str">
        <f>TRIM(B66)</f>
        <v/>
      </c>
      <c r="AB66" s="2" t="str">
        <f>TRIM(C66)</f>
        <v/>
      </c>
      <c r="AC66" s="2" t="str">
        <f>TRIM(B65)</f>
        <v/>
      </c>
      <c r="AD66" s="2" t="str">
        <f>TRIM(C65)</f>
        <v/>
      </c>
      <c r="AE66" s="2">
        <f>D65</f>
        <v>0</v>
      </c>
      <c r="AF66" s="2">
        <f>E65</f>
        <v>0</v>
      </c>
      <c r="AG66" s="2" t="e">
        <f>VLOOKUP(MATCH("○",G65:R65,0),$X$1:$Z$12,2,FALSE)</f>
        <v>#N/A</v>
      </c>
      <c r="AH66" s="2" t="e">
        <f>VLOOKUP(MATCH("○",G65:R65,0),$X$1:$Z$12,3,FALSE)</f>
        <v>#N/A</v>
      </c>
      <c r="AI66" s="27" t="str">
        <f>TEXT(F65,"000.00")</f>
        <v>000.00</v>
      </c>
      <c r="AJ66" s="1" t="str">
        <f>IF(S65="○",AE66,"")</f>
        <v/>
      </c>
      <c r="AK66" s="1" t="str">
        <f>IF(T65="○",AE66,"")</f>
        <v/>
      </c>
      <c r="AL66" s="1" t="str">
        <f>IFERROR(AE66&amp;AF66&amp;VLOOKUP(AG66&amp;AH66,$W$1:$X$12,2,FALSE),"")</f>
        <v/>
      </c>
      <c r="AR66" s="2"/>
      <c r="AS66" s="2"/>
      <c r="AT66" s="2"/>
      <c r="AU66" s="2"/>
      <c r="AV66" s="2"/>
      <c r="AW66" s="2"/>
    </row>
    <row r="67" spans="1:49">
      <c r="A67" s="62">
        <f t="shared" ref="A67" si="14">A65+1</f>
        <v>13</v>
      </c>
      <c r="B67" s="30"/>
      <c r="C67" s="31"/>
      <c r="D67" s="63"/>
      <c r="E67" s="60"/>
      <c r="F67" s="189"/>
      <c r="G67" s="77"/>
      <c r="H67" s="63"/>
      <c r="I67" s="63"/>
      <c r="J67" s="65"/>
      <c r="K67" s="59"/>
      <c r="L67" s="63"/>
      <c r="M67" s="63"/>
      <c r="N67" s="60"/>
      <c r="O67" s="81"/>
      <c r="P67" s="83"/>
      <c r="Q67" s="83"/>
      <c r="R67" s="58"/>
      <c r="S67" s="59"/>
      <c r="T67" s="60"/>
      <c r="U67" s="191"/>
      <c r="V67" s="36" t="str">
        <f>IFERROR(IF(B68="","",CHOOSE(Y68,"未入力","種目","項目")),"")</f>
        <v/>
      </c>
      <c r="W67" s="112">
        <f>IF(COUNTA(B67:R68)=8,0,1)</f>
        <v>1</v>
      </c>
      <c r="X67" s="112">
        <f>IFERROR(IF(VLOOKUP(AF68,$AB$1:$AC$9,2,FALSE)=AG68,0,2),0)</f>
        <v>0</v>
      </c>
      <c r="AR67" s="2"/>
      <c r="AS67" s="2"/>
      <c r="AT67" s="2"/>
      <c r="AU67" s="2"/>
      <c r="AV67" s="2"/>
      <c r="AW67" s="2"/>
    </row>
    <row r="68" spans="1:49" ht="22.5" customHeight="1">
      <c r="A68" s="62"/>
      <c r="B68" s="30"/>
      <c r="C68" s="31"/>
      <c r="D68" s="63"/>
      <c r="E68" s="60"/>
      <c r="F68" s="189"/>
      <c r="G68" s="77"/>
      <c r="H68" s="63"/>
      <c r="I68" s="63"/>
      <c r="J68" s="65"/>
      <c r="K68" s="59"/>
      <c r="L68" s="63"/>
      <c r="M68" s="63"/>
      <c r="N68" s="60"/>
      <c r="O68" s="81"/>
      <c r="P68" s="83"/>
      <c r="Q68" s="83"/>
      <c r="R68" s="58"/>
      <c r="S68" s="59"/>
      <c r="T68" s="60"/>
      <c r="U68" s="191"/>
      <c r="V68" s="36" t="str">
        <f>IF(B68="","",IF(W67+X67&gt;=1,"確認",""))</f>
        <v/>
      </c>
      <c r="W68" s="112"/>
      <c r="X68" s="112"/>
      <c r="Y68" s="2">
        <f>W67+X67</f>
        <v>1</v>
      </c>
      <c r="Z68" s="2">
        <f t="shared" si="13"/>
        <v>0</v>
      </c>
      <c r="AA68" s="2" t="str">
        <f>TRIM(B68)</f>
        <v/>
      </c>
      <c r="AB68" s="2" t="str">
        <f>TRIM(C68)</f>
        <v/>
      </c>
      <c r="AC68" s="2" t="str">
        <f>TRIM(B67)</f>
        <v/>
      </c>
      <c r="AD68" s="2" t="str">
        <f>TRIM(C67)</f>
        <v/>
      </c>
      <c r="AE68" s="2">
        <f>D67</f>
        <v>0</v>
      </c>
      <c r="AF68" s="2">
        <f>E67</f>
        <v>0</v>
      </c>
      <c r="AG68" s="2" t="e">
        <f>VLOOKUP(MATCH("○",G67:R67,0),$X$1:$Z$12,2,FALSE)</f>
        <v>#N/A</v>
      </c>
      <c r="AH68" s="2" t="e">
        <f>VLOOKUP(MATCH("○",G67:R67,0),$X$1:$Z$12,3,FALSE)</f>
        <v>#N/A</v>
      </c>
      <c r="AI68" s="27" t="str">
        <f>TEXT(F67,"000.00")</f>
        <v>000.00</v>
      </c>
      <c r="AJ68" s="1" t="str">
        <f>IF(S67="○",AE68,"")</f>
        <v/>
      </c>
      <c r="AK68" s="1" t="str">
        <f>IF(T67="○",AE68,"")</f>
        <v/>
      </c>
      <c r="AL68" s="1" t="str">
        <f>IFERROR(AE68&amp;AF68&amp;VLOOKUP(AG68&amp;AH68,$W$1:$X$12,2,FALSE),"")</f>
        <v/>
      </c>
      <c r="AR68" s="2"/>
      <c r="AS68" s="2"/>
      <c r="AT68" s="2"/>
      <c r="AU68" s="2"/>
      <c r="AV68" s="2"/>
      <c r="AW68" s="2"/>
    </row>
    <row r="69" spans="1:49">
      <c r="A69" s="62">
        <f t="shared" ref="A69" si="15">A67+1</f>
        <v>14</v>
      </c>
      <c r="B69" s="30"/>
      <c r="C69" s="31"/>
      <c r="D69" s="63"/>
      <c r="E69" s="60"/>
      <c r="F69" s="189"/>
      <c r="G69" s="77"/>
      <c r="H69" s="63"/>
      <c r="I69" s="63"/>
      <c r="J69" s="65"/>
      <c r="K69" s="59"/>
      <c r="L69" s="63"/>
      <c r="M69" s="63"/>
      <c r="N69" s="60"/>
      <c r="O69" s="81"/>
      <c r="P69" s="83"/>
      <c r="Q69" s="83"/>
      <c r="R69" s="58"/>
      <c r="S69" s="59"/>
      <c r="T69" s="60"/>
      <c r="U69" s="191"/>
      <c r="V69" s="36" t="str">
        <f>IFERROR(IF(B70="","",CHOOSE(Y70,"未入力","種目","項目")),"")</f>
        <v/>
      </c>
      <c r="W69" s="112">
        <f>IF(COUNTA(B69:R70)=8,0,1)</f>
        <v>1</v>
      </c>
      <c r="X69" s="112">
        <f>IFERROR(IF(VLOOKUP(AF70,$AB$1:$AC$9,2,FALSE)=AG70,0,2),0)</f>
        <v>0</v>
      </c>
      <c r="AR69" s="2"/>
      <c r="AS69" s="2"/>
      <c r="AT69" s="2"/>
      <c r="AU69" s="2"/>
      <c r="AV69" s="2"/>
      <c r="AW69" s="2"/>
    </row>
    <row r="70" spans="1:49" ht="22.5" customHeight="1">
      <c r="A70" s="62"/>
      <c r="B70" s="30"/>
      <c r="C70" s="31"/>
      <c r="D70" s="63"/>
      <c r="E70" s="60"/>
      <c r="F70" s="189"/>
      <c r="G70" s="77"/>
      <c r="H70" s="63"/>
      <c r="I70" s="63"/>
      <c r="J70" s="65"/>
      <c r="K70" s="59"/>
      <c r="L70" s="63"/>
      <c r="M70" s="63"/>
      <c r="N70" s="60"/>
      <c r="O70" s="81"/>
      <c r="P70" s="83"/>
      <c r="Q70" s="83"/>
      <c r="R70" s="58"/>
      <c r="S70" s="59"/>
      <c r="T70" s="60"/>
      <c r="U70" s="191"/>
      <c r="V70" s="36" t="str">
        <f>IF(B70="","",IF(W69+X69&gt;=1,"確認",""))</f>
        <v/>
      </c>
      <c r="W70" s="112"/>
      <c r="X70" s="112"/>
      <c r="Y70" s="2">
        <f>W69+X69</f>
        <v>1</v>
      </c>
      <c r="Z70" s="2">
        <f t="shared" si="13"/>
        <v>0</v>
      </c>
      <c r="AA70" s="2" t="str">
        <f>TRIM(B70)</f>
        <v/>
      </c>
      <c r="AB70" s="2" t="str">
        <f>TRIM(C70)</f>
        <v/>
      </c>
      <c r="AC70" s="2" t="str">
        <f>TRIM(B69)</f>
        <v/>
      </c>
      <c r="AD70" s="2" t="str">
        <f>TRIM(C69)</f>
        <v/>
      </c>
      <c r="AE70" s="2">
        <f>D69</f>
        <v>0</v>
      </c>
      <c r="AF70" s="2">
        <f>E69</f>
        <v>0</v>
      </c>
      <c r="AG70" s="2" t="e">
        <f>VLOOKUP(MATCH("○",G69:R69,0),$X$1:$Z$12,2,FALSE)</f>
        <v>#N/A</v>
      </c>
      <c r="AH70" s="2" t="e">
        <f>VLOOKUP(MATCH("○",G69:R69,0),$X$1:$Z$12,3,FALSE)</f>
        <v>#N/A</v>
      </c>
      <c r="AI70" s="27" t="str">
        <f>TEXT(F69,"000.00")</f>
        <v>000.00</v>
      </c>
      <c r="AJ70" s="1" t="str">
        <f>IF(S69="○",AE70,"")</f>
        <v/>
      </c>
      <c r="AK70" s="1" t="str">
        <f>IF(T69="○",AE70,"")</f>
        <v/>
      </c>
      <c r="AL70" s="1" t="str">
        <f>IFERROR(AE70&amp;AF70&amp;VLOOKUP(AG70&amp;AH70,$W$1:$X$12,2,FALSE),"")</f>
        <v/>
      </c>
      <c r="AR70" s="2"/>
      <c r="AS70" s="2"/>
      <c r="AT70" s="2"/>
      <c r="AU70" s="2"/>
      <c r="AV70" s="2"/>
      <c r="AW70" s="2"/>
    </row>
    <row r="71" spans="1:49">
      <c r="A71" s="62">
        <f t="shared" ref="A71" si="16">A69+1</f>
        <v>15</v>
      </c>
      <c r="B71" s="30"/>
      <c r="C71" s="31"/>
      <c r="D71" s="63"/>
      <c r="E71" s="60"/>
      <c r="F71" s="189"/>
      <c r="G71" s="77"/>
      <c r="H71" s="63"/>
      <c r="I71" s="63"/>
      <c r="J71" s="65"/>
      <c r="K71" s="59"/>
      <c r="L71" s="63"/>
      <c r="M71" s="63"/>
      <c r="N71" s="60"/>
      <c r="O71" s="81"/>
      <c r="P71" s="83"/>
      <c r="Q71" s="83"/>
      <c r="R71" s="58"/>
      <c r="S71" s="59"/>
      <c r="T71" s="60"/>
      <c r="U71" s="191"/>
      <c r="V71" s="36" t="str">
        <f>IFERROR(IF(B72="","",CHOOSE(Y72,"未入力","種目","項目")),"")</f>
        <v/>
      </c>
      <c r="W71" s="112">
        <f>IF(COUNTA(B71:R72)=8,0,1)</f>
        <v>1</v>
      </c>
      <c r="X71" s="112">
        <f>IFERROR(IF(VLOOKUP(AF72,$AB$1:$AC$9,2,FALSE)=AG72,0,2),0)</f>
        <v>0</v>
      </c>
      <c r="AR71" s="2"/>
      <c r="AS71" s="2"/>
      <c r="AT71" s="2"/>
      <c r="AU71" s="2"/>
      <c r="AV71" s="2"/>
      <c r="AW71" s="2"/>
    </row>
    <row r="72" spans="1:49" ht="22.5" customHeight="1">
      <c r="A72" s="62"/>
      <c r="B72" s="30"/>
      <c r="C72" s="31"/>
      <c r="D72" s="63"/>
      <c r="E72" s="60"/>
      <c r="F72" s="189"/>
      <c r="G72" s="77"/>
      <c r="H72" s="63"/>
      <c r="I72" s="63"/>
      <c r="J72" s="65"/>
      <c r="K72" s="59"/>
      <c r="L72" s="63"/>
      <c r="M72" s="63"/>
      <c r="N72" s="60"/>
      <c r="O72" s="81"/>
      <c r="P72" s="83"/>
      <c r="Q72" s="83"/>
      <c r="R72" s="58"/>
      <c r="S72" s="59"/>
      <c r="T72" s="60"/>
      <c r="U72" s="191"/>
      <c r="V72" s="36" t="str">
        <f>IF(B72="","",IF(W71+X71&gt;=1,"確認",""))</f>
        <v/>
      </c>
      <c r="W72" s="112"/>
      <c r="X72" s="112"/>
      <c r="Y72" s="2">
        <f>W71+X71</f>
        <v>1</v>
      </c>
      <c r="Z72" s="2">
        <f t="shared" si="13"/>
        <v>0</v>
      </c>
      <c r="AA72" s="2" t="str">
        <f>TRIM(B72)</f>
        <v/>
      </c>
      <c r="AB72" s="2" t="str">
        <f>TRIM(C72)</f>
        <v/>
      </c>
      <c r="AC72" s="2" t="str">
        <f>TRIM(B71)</f>
        <v/>
      </c>
      <c r="AD72" s="2" t="str">
        <f>TRIM(C71)</f>
        <v/>
      </c>
      <c r="AE72" s="2">
        <f>D71</f>
        <v>0</v>
      </c>
      <c r="AF72" s="2">
        <f>E71</f>
        <v>0</v>
      </c>
      <c r="AG72" s="2" t="e">
        <f>VLOOKUP(MATCH("○",G71:R71,0),$X$1:$Z$12,2,FALSE)</f>
        <v>#N/A</v>
      </c>
      <c r="AH72" s="2" t="e">
        <f>VLOOKUP(MATCH("○",G71:R71,0),$X$1:$Z$12,3,FALSE)</f>
        <v>#N/A</v>
      </c>
      <c r="AI72" s="27" t="str">
        <f>TEXT(F71,"000.00")</f>
        <v>000.00</v>
      </c>
      <c r="AJ72" s="1" t="str">
        <f>IF(S71="○",AE72,"")</f>
        <v/>
      </c>
      <c r="AK72" s="1" t="str">
        <f>IF(T71="○",AE72,"")</f>
        <v/>
      </c>
      <c r="AL72" s="1" t="str">
        <f>IFERROR(AE72&amp;AF72&amp;VLOOKUP(AG72&amp;AH72,$W$1:$X$12,2,FALSE),"")</f>
        <v/>
      </c>
      <c r="AR72" s="2"/>
      <c r="AS72" s="2"/>
      <c r="AT72" s="2"/>
      <c r="AU72" s="2"/>
      <c r="AV72" s="2"/>
      <c r="AW72" s="2"/>
    </row>
    <row r="73" spans="1:49">
      <c r="A73" s="62">
        <f t="shared" ref="A73" si="17">A71+1</f>
        <v>16</v>
      </c>
      <c r="B73" s="30"/>
      <c r="C73" s="31"/>
      <c r="D73" s="63"/>
      <c r="E73" s="60"/>
      <c r="F73" s="189"/>
      <c r="G73" s="77"/>
      <c r="H73" s="63"/>
      <c r="I73" s="63"/>
      <c r="J73" s="65"/>
      <c r="K73" s="59"/>
      <c r="L73" s="63"/>
      <c r="M73" s="63"/>
      <c r="N73" s="60"/>
      <c r="O73" s="81"/>
      <c r="P73" s="83"/>
      <c r="Q73" s="83"/>
      <c r="R73" s="58"/>
      <c r="S73" s="59"/>
      <c r="T73" s="60"/>
      <c r="U73" s="191"/>
      <c r="V73" s="36" t="str">
        <f>IFERROR(IF(B74="","",CHOOSE(Y74,"未入力","種目","項目")),"")</f>
        <v/>
      </c>
      <c r="W73" s="112">
        <f>IF(COUNTA(B73:R74)=8,0,1)</f>
        <v>1</v>
      </c>
      <c r="X73" s="112">
        <f>IFERROR(IF(VLOOKUP(AF74,$AB$1:$AC$9,2,FALSE)=AG74,0,2),0)</f>
        <v>0</v>
      </c>
      <c r="AR73" s="2"/>
      <c r="AS73" s="2"/>
      <c r="AT73" s="2"/>
      <c r="AU73" s="2"/>
      <c r="AV73" s="2"/>
      <c r="AW73" s="2"/>
    </row>
    <row r="74" spans="1:49" ht="22.5" customHeight="1">
      <c r="A74" s="62"/>
      <c r="B74" s="30"/>
      <c r="C74" s="31"/>
      <c r="D74" s="63"/>
      <c r="E74" s="60"/>
      <c r="F74" s="189"/>
      <c r="G74" s="77"/>
      <c r="H74" s="63"/>
      <c r="I74" s="63"/>
      <c r="J74" s="65"/>
      <c r="K74" s="59"/>
      <c r="L74" s="63"/>
      <c r="M74" s="63"/>
      <c r="N74" s="60"/>
      <c r="O74" s="81"/>
      <c r="P74" s="83"/>
      <c r="Q74" s="83"/>
      <c r="R74" s="58"/>
      <c r="S74" s="59"/>
      <c r="T74" s="60"/>
      <c r="U74" s="191"/>
      <c r="V74" s="36" t="str">
        <f>IF(B74="","",IF(W73+X73&gt;=1,"確認",""))</f>
        <v/>
      </c>
      <c r="W74" s="112"/>
      <c r="X74" s="112"/>
      <c r="Y74" s="2">
        <f>W73+X73</f>
        <v>1</v>
      </c>
      <c r="Z74" s="2">
        <f t="shared" si="13"/>
        <v>0</v>
      </c>
      <c r="AA74" s="2" t="str">
        <f>TRIM(B74)</f>
        <v/>
      </c>
      <c r="AB74" s="2" t="str">
        <f>TRIM(C74)</f>
        <v/>
      </c>
      <c r="AC74" s="2" t="str">
        <f>TRIM(B73)</f>
        <v/>
      </c>
      <c r="AD74" s="2" t="str">
        <f>TRIM(C73)</f>
        <v/>
      </c>
      <c r="AE74" s="2">
        <f>D73</f>
        <v>0</v>
      </c>
      <c r="AF74" s="2">
        <f>E73</f>
        <v>0</v>
      </c>
      <c r="AG74" s="2" t="e">
        <f>VLOOKUP(MATCH("○",G73:R73,0),$X$1:$Z$12,2,FALSE)</f>
        <v>#N/A</v>
      </c>
      <c r="AH74" s="2" t="e">
        <f>VLOOKUP(MATCH("○",G73:R73,0),$X$1:$Z$12,3,FALSE)</f>
        <v>#N/A</v>
      </c>
      <c r="AI74" s="27" t="str">
        <f>TEXT(F73,"000.00")</f>
        <v>000.00</v>
      </c>
      <c r="AJ74" s="1" t="str">
        <f>IF(S73="○",AE74,"")</f>
        <v/>
      </c>
      <c r="AK74" s="1" t="str">
        <f>IF(T73="○",AE74,"")</f>
        <v/>
      </c>
      <c r="AL74" s="1" t="str">
        <f>IFERROR(AE74&amp;AF74&amp;VLOOKUP(AG74&amp;AH74,$W$1:$X$12,2,FALSE),"")</f>
        <v/>
      </c>
      <c r="AR74" s="2"/>
      <c r="AS74" s="2"/>
      <c r="AT74" s="2"/>
      <c r="AU74" s="2"/>
      <c r="AV74" s="2"/>
      <c r="AW74" s="2"/>
    </row>
    <row r="75" spans="1:49">
      <c r="A75" s="62">
        <f t="shared" ref="A75" si="18">A73+1</f>
        <v>17</v>
      </c>
      <c r="B75" s="30"/>
      <c r="C75" s="31"/>
      <c r="D75" s="63"/>
      <c r="E75" s="60"/>
      <c r="F75" s="189"/>
      <c r="G75" s="77"/>
      <c r="H75" s="192"/>
      <c r="I75" s="63"/>
      <c r="J75" s="65"/>
      <c r="K75" s="59"/>
      <c r="L75" s="63"/>
      <c r="M75" s="63"/>
      <c r="N75" s="60"/>
      <c r="O75" s="81"/>
      <c r="P75" s="83"/>
      <c r="Q75" s="83"/>
      <c r="R75" s="58"/>
      <c r="S75" s="59"/>
      <c r="T75" s="60"/>
      <c r="U75" s="191"/>
      <c r="V75" s="36" t="str">
        <f>IFERROR(IF(B76="","",CHOOSE(Y76,"未入力","種目","項目")),"")</f>
        <v/>
      </c>
      <c r="W75" s="112">
        <f>IF(COUNTA(B75:R76)=8,0,1)</f>
        <v>1</v>
      </c>
      <c r="X75" s="112">
        <f>IFERROR(IF(VLOOKUP(AF76,$AB$1:$AC$9,2,FALSE)=AG76,0,2),0)</f>
        <v>0</v>
      </c>
      <c r="AR75" s="2"/>
      <c r="AS75" s="2"/>
      <c r="AT75" s="2"/>
      <c r="AU75" s="2"/>
      <c r="AV75" s="2"/>
      <c r="AW75" s="2"/>
    </row>
    <row r="76" spans="1:49" ht="22.5" customHeight="1">
      <c r="A76" s="62"/>
      <c r="B76" s="30"/>
      <c r="C76" s="31"/>
      <c r="D76" s="63"/>
      <c r="E76" s="60"/>
      <c r="F76" s="189"/>
      <c r="G76" s="77"/>
      <c r="H76" s="106"/>
      <c r="I76" s="63"/>
      <c r="J76" s="65"/>
      <c r="K76" s="59"/>
      <c r="L76" s="63"/>
      <c r="M76" s="63"/>
      <c r="N76" s="60"/>
      <c r="O76" s="81"/>
      <c r="P76" s="83"/>
      <c r="Q76" s="83"/>
      <c r="R76" s="58"/>
      <c r="S76" s="59"/>
      <c r="T76" s="60"/>
      <c r="U76" s="191"/>
      <c r="V76" s="36" t="str">
        <f>IF(B76="","",IF(W75+X75&gt;=1,"確認",""))</f>
        <v/>
      </c>
      <c r="W76" s="112"/>
      <c r="X76" s="112"/>
      <c r="Y76" s="2">
        <f>W75+X75</f>
        <v>1</v>
      </c>
      <c r="Z76" s="2">
        <f t="shared" si="13"/>
        <v>0</v>
      </c>
      <c r="AA76" s="2" t="str">
        <f>TRIM(B76)</f>
        <v/>
      </c>
      <c r="AB76" s="2" t="str">
        <f>TRIM(C76)</f>
        <v/>
      </c>
      <c r="AC76" s="2" t="str">
        <f>TRIM(B75)</f>
        <v/>
      </c>
      <c r="AD76" s="2" t="str">
        <f>TRIM(C75)</f>
        <v/>
      </c>
      <c r="AE76" s="2">
        <f>D75</f>
        <v>0</v>
      </c>
      <c r="AF76" s="2">
        <f>E75</f>
        <v>0</v>
      </c>
      <c r="AG76" s="2" t="e">
        <f>VLOOKUP(MATCH("○",G75:R75,0),$X$1:$Z$12,2,FALSE)</f>
        <v>#N/A</v>
      </c>
      <c r="AH76" s="2" t="e">
        <f>VLOOKUP(MATCH("○",G75:R75,0),$X$1:$Z$12,3,FALSE)</f>
        <v>#N/A</v>
      </c>
      <c r="AI76" s="27" t="str">
        <f>TEXT(F75,"000.00")</f>
        <v>000.00</v>
      </c>
      <c r="AJ76" s="1" t="str">
        <f>IF(S75="○",AE76,"")</f>
        <v/>
      </c>
      <c r="AK76" s="1" t="str">
        <f>IF(T75="○",AE76,"")</f>
        <v/>
      </c>
      <c r="AL76" s="1" t="str">
        <f>IFERROR(AE76&amp;AF76&amp;VLOOKUP(AG76&amp;AH76,$W$1:$X$12,2,FALSE),"")</f>
        <v/>
      </c>
      <c r="AR76" s="2"/>
      <c r="AS76" s="2"/>
      <c r="AT76" s="2"/>
      <c r="AU76" s="2"/>
      <c r="AV76" s="2"/>
      <c r="AW76" s="2"/>
    </row>
    <row r="77" spans="1:49">
      <c r="A77" s="62">
        <f t="shared" ref="A77" si="19">A75+1</f>
        <v>18</v>
      </c>
      <c r="B77" s="30"/>
      <c r="C77" s="31"/>
      <c r="D77" s="63"/>
      <c r="E77" s="60"/>
      <c r="F77" s="189"/>
      <c r="G77" s="77"/>
      <c r="H77" s="63"/>
      <c r="I77" s="63"/>
      <c r="J77" s="65"/>
      <c r="K77" s="59"/>
      <c r="L77" s="63"/>
      <c r="M77" s="63"/>
      <c r="N77" s="60"/>
      <c r="O77" s="81"/>
      <c r="P77" s="83"/>
      <c r="Q77" s="83"/>
      <c r="R77" s="58"/>
      <c r="S77" s="59"/>
      <c r="T77" s="60"/>
      <c r="U77" s="191"/>
      <c r="V77" s="36" t="str">
        <f>IFERROR(IF(B78="","",CHOOSE(Y78,"未入力","種目","項目")),"")</f>
        <v/>
      </c>
      <c r="W77" s="112">
        <f>IF(COUNTA(B77:R78)=8,0,1)</f>
        <v>1</v>
      </c>
      <c r="X77" s="112">
        <f>IFERROR(IF(VLOOKUP(AF78,$AB$1:$AC$9,2,FALSE)=AG78,0,2),0)</f>
        <v>0</v>
      </c>
      <c r="AR77" s="2"/>
      <c r="AS77" s="2"/>
      <c r="AT77" s="2"/>
      <c r="AU77" s="2"/>
      <c r="AV77" s="2"/>
      <c r="AW77" s="2"/>
    </row>
    <row r="78" spans="1:49" ht="22.5" customHeight="1">
      <c r="A78" s="62"/>
      <c r="B78" s="30"/>
      <c r="C78" s="31"/>
      <c r="D78" s="63"/>
      <c r="E78" s="60"/>
      <c r="F78" s="189"/>
      <c r="G78" s="77"/>
      <c r="H78" s="63"/>
      <c r="I78" s="63"/>
      <c r="J78" s="65"/>
      <c r="K78" s="59"/>
      <c r="L78" s="63"/>
      <c r="M78" s="63"/>
      <c r="N78" s="60"/>
      <c r="O78" s="81"/>
      <c r="P78" s="83"/>
      <c r="Q78" s="83"/>
      <c r="R78" s="58"/>
      <c r="S78" s="59"/>
      <c r="T78" s="60"/>
      <c r="U78" s="191"/>
      <c r="V78" s="36" t="str">
        <f>IF(B78="","",IF(W77+X77&gt;=1,"確認",""))</f>
        <v/>
      </c>
      <c r="W78" s="112"/>
      <c r="X78" s="112"/>
      <c r="Y78" s="2">
        <f>W77+X77</f>
        <v>1</v>
      </c>
      <c r="Z78" s="2">
        <f t="shared" si="13"/>
        <v>0</v>
      </c>
      <c r="AA78" s="2" t="str">
        <f>TRIM(B78)</f>
        <v/>
      </c>
      <c r="AB78" s="2" t="str">
        <f>TRIM(C78)</f>
        <v/>
      </c>
      <c r="AC78" s="2" t="str">
        <f>TRIM(B77)</f>
        <v/>
      </c>
      <c r="AD78" s="2" t="str">
        <f>TRIM(C77)</f>
        <v/>
      </c>
      <c r="AE78" s="2">
        <f>D77</f>
        <v>0</v>
      </c>
      <c r="AF78" s="2">
        <f>E77</f>
        <v>0</v>
      </c>
      <c r="AG78" s="2" t="e">
        <f>VLOOKUP(MATCH("○",G77:R77,0),$X$1:$Z$12,2,FALSE)</f>
        <v>#N/A</v>
      </c>
      <c r="AH78" s="2" t="e">
        <f>VLOOKUP(MATCH("○",G77:R77,0),$X$1:$Z$12,3,FALSE)</f>
        <v>#N/A</v>
      </c>
      <c r="AI78" s="27" t="str">
        <f>TEXT(F77,"000.00")</f>
        <v>000.00</v>
      </c>
      <c r="AJ78" s="1" t="str">
        <f>IF(S77="○",AE78,"")</f>
        <v/>
      </c>
      <c r="AK78" s="1" t="str">
        <f>IF(T77="○",AE78,"")</f>
        <v/>
      </c>
      <c r="AL78" s="1" t="str">
        <f>IFERROR(AE78&amp;AF78&amp;VLOOKUP(AG78&amp;AH78,$W$1:$X$12,2,FALSE),"")</f>
        <v/>
      </c>
      <c r="AR78" s="2"/>
      <c r="AS78" s="2"/>
      <c r="AT78" s="2"/>
      <c r="AU78" s="2"/>
      <c r="AV78" s="2"/>
      <c r="AW78" s="2"/>
    </row>
    <row r="79" spans="1:49">
      <c r="A79" s="62">
        <f t="shared" ref="A79" si="20">A77+1</f>
        <v>19</v>
      </c>
      <c r="B79" s="30"/>
      <c r="C79" s="31"/>
      <c r="D79" s="63"/>
      <c r="E79" s="60"/>
      <c r="F79" s="189"/>
      <c r="G79" s="77"/>
      <c r="H79" s="63"/>
      <c r="I79" s="63"/>
      <c r="J79" s="65"/>
      <c r="K79" s="59"/>
      <c r="L79" s="63"/>
      <c r="M79" s="63"/>
      <c r="N79" s="60"/>
      <c r="O79" s="81"/>
      <c r="P79" s="83"/>
      <c r="Q79" s="83"/>
      <c r="R79" s="58"/>
      <c r="S79" s="59"/>
      <c r="T79" s="60"/>
      <c r="U79" s="191"/>
      <c r="V79" s="36" t="str">
        <f>IFERROR(IF(B80="","",CHOOSE(Y80,"未入力","種目","項目")),"")</f>
        <v/>
      </c>
      <c r="W79" s="112">
        <f>IF(COUNTA(B79:R80)=8,0,1)</f>
        <v>1</v>
      </c>
      <c r="X79" s="112">
        <f>IFERROR(IF(VLOOKUP(AF80,$AB$1:$AC$9,2,FALSE)=AG80,0,2),0)</f>
        <v>0</v>
      </c>
      <c r="AR79" s="2"/>
      <c r="AS79" s="2"/>
      <c r="AT79" s="2"/>
      <c r="AU79" s="2"/>
      <c r="AV79" s="2"/>
      <c r="AW79" s="2"/>
    </row>
    <row r="80" spans="1:49" ht="22.5" customHeight="1">
      <c r="A80" s="62"/>
      <c r="B80" s="30"/>
      <c r="C80" s="31"/>
      <c r="D80" s="63"/>
      <c r="E80" s="60"/>
      <c r="F80" s="189"/>
      <c r="G80" s="77"/>
      <c r="H80" s="63"/>
      <c r="I80" s="63"/>
      <c r="J80" s="65"/>
      <c r="K80" s="59"/>
      <c r="L80" s="63"/>
      <c r="M80" s="63"/>
      <c r="N80" s="60"/>
      <c r="O80" s="81"/>
      <c r="P80" s="83"/>
      <c r="Q80" s="83"/>
      <c r="R80" s="58"/>
      <c r="S80" s="59"/>
      <c r="T80" s="60"/>
      <c r="U80" s="191"/>
      <c r="V80" s="36" t="str">
        <f>IF(B80="","",IF(W79+X79&gt;=1,"確認",""))</f>
        <v/>
      </c>
      <c r="W80" s="112"/>
      <c r="X80" s="112"/>
      <c r="Y80" s="2">
        <f>W79+X79</f>
        <v>1</v>
      </c>
      <c r="Z80" s="2">
        <f t="shared" si="13"/>
        <v>0</v>
      </c>
      <c r="AA80" s="2" t="str">
        <f>TRIM(B80)</f>
        <v/>
      </c>
      <c r="AB80" s="2" t="str">
        <f>TRIM(C80)</f>
        <v/>
      </c>
      <c r="AC80" s="2" t="str">
        <f>TRIM(B79)</f>
        <v/>
      </c>
      <c r="AD80" s="2" t="str">
        <f>TRIM(C79)</f>
        <v/>
      </c>
      <c r="AE80" s="2">
        <f>D79</f>
        <v>0</v>
      </c>
      <c r="AF80" s="2">
        <f>E79</f>
        <v>0</v>
      </c>
      <c r="AG80" s="2" t="e">
        <f>VLOOKUP(MATCH("○",G79:R79,0),$X$1:$Z$12,2,FALSE)</f>
        <v>#N/A</v>
      </c>
      <c r="AH80" s="2" t="e">
        <f>VLOOKUP(MATCH("○",G79:R79,0),$X$1:$Z$12,3,FALSE)</f>
        <v>#N/A</v>
      </c>
      <c r="AI80" s="27" t="str">
        <f>TEXT(F79,"000.00")</f>
        <v>000.00</v>
      </c>
      <c r="AJ80" s="1" t="str">
        <f>IF(S79="○",AE80,"")</f>
        <v/>
      </c>
      <c r="AK80" s="1" t="str">
        <f>IF(T79="○",AE80,"")</f>
        <v/>
      </c>
      <c r="AL80" s="1" t="str">
        <f>IFERROR(AE80&amp;AF80&amp;VLOOKUP(AG80&amp;AH80,$W$1:$X$12,2,FALSE),"")</f>
        <v/>
      </c>
      <c r="AR80" s="2"/>
      <c r="AS80" s="2"/>
      <c r="AT80" s="2"/>
      <c r="AU80" s="2"/>
      <c r="AV80" s="2"/>
      <c r="AW80" s="2"/>
    </row>
    <row r="81" spans="1:49">
      <c r="A81" s="62">
        <f t="shared" ref="A81" si="21">A79+1</f>
        <v>20</v>
      </c>
      <c r="B81" s="30"/>
      <c r="C81" s="31"/>
      <c r="D81" s="63"/>
      <c r="E81" s="60"/>
      <c r="F81" s="189"/>
      <c r="G81" s="77"/>
      <c r="H81" s="63"/>
      <c r="I81" s="63"/>
      <c r="J81" s="65"/>
      <c r="K81" s="59"/>
      <c r="L81" s="63"/>
      <c r="M81" s="63"/>
      <c r="N81" s="60"/>
      <c r="O81" s="81"/>
      <c r="P81" s="83"/>
      <c r="Q81" s="83"/>
      <c r="R81" s="58"/>
      <c r="S81" s="59"/>
      <c r="T81" s="60"/>
      <c r="U81" s="191"/>
      <c r="V81" s="36" t="str">
        <f>IFERROR(IF(B82="","",CHOOSE(Y82,"未入力","種目","項目")),"")</f>
        <v/>
      </c>
      <c r="W81" s="112">
        <f>IF(COUNTA(B81:R82)=8,0,1)</f>
        <v>1</v>
      </c>
      <c r="X81" s="112">
        <f>IFERROR(IF(VLOOKUP(AF82,$AB$1:$AC$9,2,FALSE)=AG82,0,2),0)</f>
        <v>0</v>
      </c>
      <c r="AR81" s="2"/>
      <c r="AS81" s="2"/>
      <c r="AT81" s="2"/>
      <c r="AU81" s="2"/>
      <c r="AV81" s="2"/>
      <c r="AW81" s="2"/>
    </row>
    <row r="82" spans="1:49" ht="22.5" customHeight="1">
      <c r="A82" s="62"/>
      <c r="B82" s="34"/>
      <c r="C82" s="35"/>
      <c r="D82" s="192"/>
      <c r="E82" s="60"/>
      <c r="F82" s="189"/>
      <c r="G82" s="193"/>
      <c r="H82" s="192"/>
      <c r="I82" s="192"/>
      <c r="J82" s="194"/>
      <c r="K82" s="195"/>
      <c r="L82" s="192"/>
      <c r="M82" s="192"/>
      <c r="N82" s="196"/>
      <c r="O82" s="197"/>
      <c r="P82" s="198"/>
      <c r="Q82" s="198"/>
      <c r="R82" s="199"/>
      <c r="S82" s="195"/>
      <c r="T82" s="196"/>
      <c r="U82" s="200"/>
      <c r="V82" s="36" t="str">
        <f>IF(B82="","",IF(W81+X81&gt;=1,"確認",""))</f>
        <v/>
      </c>
      <c r="W82" s="112"/>
      <c r="X82" s="112"/>
      <c r="Y82" s="2">
        <f>W81+X81</f>
        <v>1</v>
      </c>
      <c r="Z82" s="2">
        <f t="shared" si="13"/>
        <v>0</v>
      </c>
      <c r="AA82" s="2" t="str">
        <f>TRIM(B82)</f>
        <v/>
      </c>
      <c r="AB82" s="2" t="str">
        <f>TRIM(C82)</f>
        <v/>
      </c>
      <c r="AC82" s="2" t="str">
        <f>TRIM(B81)</f>
        <v/>
      </c>
      <c r="AD82" s="2" t="str">
        <f>TRIM(C81)</f>
        <v/>
      </c>
      <c r="AE82" s="2">
        <f>D81</f>
        <v>0</v>
      </c>
      <c r="AF82" s="2">
        <f>E81</f>
        <v>0</v>
      </c>
      <c r="AG82" s="2" t="e">
        <f>VLOOKUP(MATCH("○",G81:R81,0),$X$1:$Z$12,2,FALSE)</f>
        <v>#N/A</v>
      </c>
      <c r="AH82" s="2" t="e">
        <f>VLOOKUP(MATCH("○",G81:R81,0),$X$1:$Z$12,3,FALSE)</f>
        <v>#N/A</v>
      </c>
      <c r="AI82" s="27" t="str">
        <f>TEXT(F81,"000.00")</f>
        <v>000.00</v>
      </c>
      <c r="AJ82" s="1" t="str">
        <f>IF(S81="○",AE82,"")</f>
        <v/>
      </c>
      <c r="AK82" s="1" t="str">
        <f>IF(T81="○",AE82,"")</f>
        <v/>
      </c>
      <c r="AL82" s="1" t="str">
        <f>IFERROR(AE82&amp;AF82&amp;VLOOKUP(AG82&amp;AH82,$W$1:$X$12,2,FALSE),"")</f>
        <v/>
      </c>
      <c r="AR82" s="2"/>
      <c r="AS82" s="2"/>
      <c r="AT82" s="2"/>
      <c r="AU82" s="2"/>
      <c r="AV82" s="2"/>
      <c r="AW82" s="2"/>
    </row>
    <row r="83" spans="1:49">
      <c r="A83" s="62">
        <f t="shared" ref="A83" si="22">A81+1</f>
        <v>21</v>
      </c>
      <c r="B83" s="30"/>
      <c r="C83" s="31"/>
      <c r="D83" s="63"/>
      <c r="E83" s="60"/>
      <c r="F83" s="189"/>
      <c r="G83" s="77"/>
      <c r="H83" s="63"/>
      <c r="I83" s="63"/>
      <c r="J83" s="65"/>
      <c r="K83" s="59"/>
      <c r="L83" s="63"/>
      <c r="M83" s="63"/>
      <c r="N83" s="60"/>
      <c r="O83" s="81"/>
      <c r="P83" s="83"/>
      <c r="Q83" s="83"/>
      <c r="R83" s="58"/>
      <c r="S83" s="59"/>
      <c r="T83" s="60"/>
      <c r="U83" s="191"/>
      <c r="V83" s="36" t="str">
        <f>IFERROR(IF(B84="","",CHOOSE(Y84,"未入力","種目","項目")),"")</f>
        <v/>
      </c>
      <c r="W83" s="112">
        <f>IF(COUNTA(B83:R84)=8,0,1)</f>
        <v>1</v>
      </c>
      <c r="X83" s="112">
        <f>IFERROR(IF(VLOOKUP(AF84,$AB$1:$AC$9,2,FALSE)=AG84,0,2),0)</f>
        <v>0</v>
      </c>
      <c r="AR83" s="2"/>
      <c r="AS83" s="2"/>
      <c r="AT83" s="2"/>
      <c r="AU83" s="2"/>
      <c r="AV83" s="2"/>
      <c r="AW83" s="2"/>
    </row>
    <row r="84" spans="1:49" ht="22.5" customHeight="1">
      <c r="A84" s="62"/>
      <c r="B84" s="30"/>
      <c r="C84" s="31"/>
      <c r="D84" s="63"/>
      <c r="E84" s="60"/>
      <c r="F84" s="189"/>
      <c r="G84" s="77"/>
      <c r="H84" s="63"/>
      <c r="I84" s="63"/>
      <c r="J84" s="65"/>
      <c r="K84" s="59"/>
      <c r="L84" s="63"/>
      <c r="M84" s="63"/>
      <c r="N84" s="60"/>
      <c r="O84" s="81"/>
      <c r="P84" s="83"/>
      <c r="Q84" s="83"/>
      <c r="R84" s="58"/>
      <c r="S84" s="59"/>
      <c r="T84" s="60"/>
      <c r="U84" s="191"/>
      <c r="V84" s="36" t="str">
        <f>IF(B84="","",IF(W83+X83&gt;=1,"確認",""))</f>
        <v/>
      </c>
      <c r="W84" s="112"/>
      <c r="X84" s="112"/>
      <c r="Y84" s="2">
        <f>W83+X83</f>
        <v>1</v>
      </c>
      <c r="Z84" s="2">
        <f t="shared" si="13"/>
        <v>0</v>
      </c>
      <c r="AA84" s="2" t="str">
        <f>TRIM(B84)</f>
        <v/>
      </c>
      <c r="AB84" s="2" t="str">
        <f>TRIM(C84)</f>
        <v/>
      </c>
      <c r="AC84" s="2" t="str">
        <f>TRIM(B83)</f>
        <v/>
      </c>
      <c r="AD84" s="2" t="str">
        <f>TRIM(C83)</f>
        <v/>
      </c>
      <c r="AE84" s="2">
        <f>D83</f>
        <v>0</v>
      </c>
      <c r="AF84" s="2">
        <f>E83</f>
        <v>0</v>
      </c>
      <c r="AG84" s="2" t="e">
        <f>VLOOKUP(MATCH("○",G83:R83,0),$X$1:$Z$12,2,FALSE)</f>
        <v>#N/A</v>
      </c>
      <c r="AH84" s="2" t="e">
        <f>VLOOKUP(MATCH("○",G83:R83,0),$X$1:$Z$12,3,FALSE)</f>
        <v>#N/A</v>
      </c>
      <c r="AI84" s="27" t="str">
        <f>TEXT(F83,"000.00")</f>
        <v>000.00</v>
      </c>
      <c r="AJ84" s="1" t="str">
        <f>IF(S83="○",AE84,"")</f>
        <v/>
      </c>
      <c r="AK84" s="1" t="str">
        <f>IF(T83="○",AE84,"")</f>
        <v/>
      </c>
      <c r="AL84" s="1" t="str">
        <f>IFERROR(AE84&amp;AF84&amp;VLOOKUP(AG84&amp;AH84,$W$1:$X$12,2,FALSE),"")</f>
        <v/>
      </c>
      <c r="AR84" s="2"/>
      <c r="AS84" s="2"/>
      <c r="AT84" s="2"/>
      <c r="AU84" s="2"/>
      <c r="AV84" s="2"/>
      <c r="AW84" s="2"/>
    </row>
    <row r="85" spans="1:49">
      <c r="A85" s="62">
        <f t="shared" ref="A85" si="23">A83+1</f>
        <v>22</v>
      </c>
      <c r="B85" s="30"/>
      <c r="C85" s="31"/>
      <c r="D85" s="63"/>
      <c r="E85" s="60"/>
      <c r="F85" s="189"/>
      <c r="G85" s="77"/>
      <c r="H85" s="63"/>
      <c r="I85" s="63"/>
      <c r="J85" s="65"/>
      <c r="K85" s="59"/>
      <c r="L85" s="63"/>
      <c r="M85" s="63"/>
      <c r="N85" s="60"/>
      <c r="O85" s="81"/>
      <c r="P85" s="83"/>
      <c r="Q85" s="83"/>
      <c r="R85" s="58"/>
      <c r="S85" s="59"/>
      <c r="T85" s="60"/>
      <c r="U85" s="191"/>
      <c r="V85" s="36" t="str">
        <f>IFERROR(IF(B86="","",CHOOSE(Y86,"未入力","種目","項目")),"")</f>
        <v/>
      </c>
      <c r="W85" s="112">
        <f>IF(COUNTA(B85:R86)=8,0,1)</f>
        <v>1</v>
      </c>
      <c r="X85" s="112">
        <f>IFERROR(IF(VLOOKUP(AF86,$AB$1:$AC$9,2,FALSE)=AG86,0,2),0)</f>
        <v>0</v>
      </c>
      <c r="AR85" s="2"/>
      <c r="AS85" s="2"/>
      <c r="AT85" s="2"/>
      <c r="AU85" s="2"/>
      <c r="AV85" s="2"/>
      <c r="AW85" s="2"/>
    </row>
    <row r="86" spans="1:49" ht="22.5" customHeight="1">
      <c r="A86" s="62"/>
      <c r="B86" s="30"/>
      <c r="C86" s="31"/>
      <c r="D86" s="63"/>
      <c r="E86" s="60"/>
      <c r="F86" s="189"/>
      <c r="G86" s="77"/>
      <c r="H86" s="63"/>
      <c r="I86" s="63"/>
      <c r="J86" s="65"/>
      <c r="K86" s="59"/>
      <c r="L86" s="63"/>
      <c r="M86" s="63"/>
      <c r="N86" s="60"/>
      <c r="O86" s="81"/>
      <c r="P86" s="83"/>
      <c r="Q86" s="83"/>
      <c r="R86" s="58"/>
      <c r="S86" s="59"/>
      <c r="T86" s="60"/>
      <c r="U86" s="191"/>
      <c r="V86" s="36" t="str">
        <f>IF(B86="","",IF(W85+X85&gt;=1,"確認",""))</f>
        <v/>
      </c>
      <c r="W86" s="112"/>
      <c r="X86" s="112"/>
      <c r="Y86" s="2">
        <f>W85+X85</f>
        <v>1</v>
      </c>
      <c r="Z86" s="2">
        <f t="shared" si="13"/>
        <v>0</v>
      </c>
      <c r="AA86" s="2" t="str">
        <f>TRIM(B86)</f>
        <v/>
      </c>
      <c r="AB86" s="2" t="str">
        <f>TRIM(C86)</f>
        <v/>
      </c>
      <c r="AC86" s="2" t="str">
        <f>TRIM(B85)</f>
        <v/>
      </c>
      <c r="AD86" s="2" t="str">
        <f>TRIM(C85)</f>
        <v/>
      </c>
      <c r="AE86" s="2">
        <f>D85</f>
        <v>0</v>
      </c>
      <c r="AF86" s="2">
        <f>E85</f>
        <v>0</v>
      </c>
      <c r="AG86" s="2" t="e">
        <f>VLOOKUP(MATCH("○",G85:R85,0),$X$1:$Z$12,2,FALSE)</f>
        <v>#N/A</v>
      </c>
      <c r="AH86" s="2" t="e">
        <f>VLOOKUP(MATCH("○",G85:R85,0),$X$1:$Z$12,3,FALSE)</f>
        <v>#N/A</v>
      </c>
      <c r="AI86" s="27" t="str">
        <f>TEXT(F85,"000.00")</f>
        <v>000.00</v>
      </c>
      <c r="AJ86" s="1" t="str">
        <f>IF(S85="○",AE86,"")</f>
        <v/>
      </c>
      <c r="AK86" s="1" t="str">
        <f>IF(T85="○",AE86,"")</f>
        <v/>
      </c>
      <c r="AL86" s="1" t="str">
        <f>IFERROR(AE86&amp;AF86&amp;VLOOKUP(AG86&amp;AH86,$W$1:$X$12,2,FALSE),"")</f>
        <v/>
      </c>
      <c r="AR86" s="2"/>
      <c r="AS86" s="2"/>
      <c r="AT86" s="2"/>
      <c r="AU86" s="2"/>
      <c r="AV86" s="2"/>
      <c r="AW86" s="2"/>
    </row>
    <row r="87" spans="1:49">
      <c r="A87" s="62">
        <f t="shared" ref="A87" si="24">A85+1</f>
        <v>23</v>
      </c>
      <c r="B87" s="30"/>
      <c r="C87" s="31"/>
      <c r="D87" s="63"/>
      <c r="E87" s="60"/>
      <c r="F87" s="189"/>
      <c r="G87" s="77"/>
      <c r="H87" s="63"/>
      <c r="I87" s="63"/>
      <c r="J87" s="65"/>
      <c r="K87" s="59"/>
      <c r="L87" s="63"/>
      <c r="M87" s="63"/>
      <c r="N87" s="60"/>
      <c r="O87" s="81"/>
      <c r="P87" s="83"/>
      <c r="Q87" s="83"/>
      <c r="R87" s="58"/>
      <c r="S87" s="59"/>
      <c r="T87" s="60"/>
      <c r="U87" s="191"/>
      <c r="V87" s="36" t="str">
        <f>IFERROR(IF(B88="","",CHOOSE(Y88,"未入力","種目","項目")),"")</f>
        <v/>
      </c>
      <c r="W87" s="112">
        <f>IF(COUNTA(B87:R88)=8,0,1)</f>
        <v>1</v>
      </c>
      <c r="X87" s="112">
        <f>IFERROR(IF(VLOOKUP(AF88,$AB$1:$AC$9,2,FALSE)=AG88,0,2),0)</f>
        <v>0</v>
      </c>
      <c r="AR87" s="2"/>
      <c r="AS87" s="2"/>
      <c r="AT87" s="2"/>
      <c r="AU87" s="2"/>
      <c r="AV87" s="2"/>
      <c r="AW87" s="2"/>
    </row>
    <row r="88" spans="1:49" ht="22.5" customHeight="1">
      <c r="A88" s="62"/>
      <c r="B88" s="30"/>
      <c r="C88" s="31"/>
      <c r="D88" s="63"/>
      <c r="E88" s="60"/>
      <c r="F88" s="189"/>
      <c r="G88" s="77"/>
      <c r="H88" s="63"/>
      <c r="I88" s="63"/>
      <c r="J88" s="65"/>
      <c r="K88" s="59"/>
      <c r="L88" s="63"/>
      <c r="M88" s="63"/>
      <c r="N88" s="60"/>
      <c r="O88" s="81"/>
      <c r="P88" s="83"/>
      <c r="Q88" s="83"/>
      <c r="R88" s="58"/>
      <c r="S88" s="59"/>
      <c r="T88" s="60"/>
      <c r="U88" s="191"/>
      <c r="V88" s="36" t="str">
        <f>IF(B88="","",IF(W87+X87&gt;=1,"確認",""))</f>
        <v/>
      </c>
      <c r="W88" s="112"/>
      <c r="X88" s="112"/>
      <c r="Y88" s="2">
        <f>W87+X87</f>
        <v>1</v>
      </c>
      <c r="Z88" s="2">
        <f t="shared" si="13"/>
        <v>0</v>
      </c>
      <c r="AA88" s="2" t="str">
        <f>TRIM(B88)</f>
        <v/>
      </c>
      <c r="AB88" s="2" t="str">
        <f>TRIM(C88)</f>
        <v/>
      </c>
      <c r="AC88" s="2" t="str">
        <f>TRIM(B87)</f>
        <v/>
      </c>
      <c r="AD88" s="2" t="str">
        <f>TRIM(C87)</f>
        <v/>
      </c>
      <c r="AE88" s="2">
        <f>D87</f>
        <v>0</v>
      </c>
      <c r="AF88" s="2">
        <f>E87</f>
        <v>0</v>
      </c>
      <c r="AG88" s="2" t="e">
        <f>VLOOKUP(MATCH("○",G87:R87,0),$X$1:$Z$12,2,FALSE)</f>
        <v>#N/A</v>
      </c>
      <c r="AH88" s="2" t="e">
        <f>VLOOKUP(MATCH("○",G87:R87,0),$X$1:$Z$12,3,FALSE)</f>
        <v>#N/A</v>
      </c>
      <c r="AI88" s="27" t="str">
        <f>TEXT(F87,"000.00")</f>
        <v>000.00</v>
      </c>
      <c r="AJ88" s="1" t="str">
        <f>IF(S87="○",AE88,"")</f>
        <v/>
      </c>
      <c r="AK88" s="1" t="str">
        <f>IF(T87="○",AE88,"")</f>
        <v/>
      </c>
      <c r="AL88" s="1" t="str">
        <f>IFERROR(AE88&amp;AF88&amp;VLOOKUP(AG88&amp;AH88,$W$1:$X$12,2,FALSE),"")</f>
        <v/>
      </c>
      <c r="AR88" s="2"/>
      <c r="AS88" s="2"/>
      <c r="AT88" s="2"/>
      <c r="AU88" s="2"/>
      <c r="AV88" s="2"/>
      <c r="AW88" s="2"/>
    </row>
    <row r="89" spans="1:49">
      <c r="A89" s="62">
        <f t="shared" ref="A89" si="25">A87+1</f>
        <v>24</v>
      </c>
      <c r="B89" s="30"/>
      <c r="C89" s="31"/>
      <c r="D89" s="63"/>
      <c r="E89" s="60"/>
      <c r="F89" s="189"/>
      <c r="G89" s="77"/>
      <c r="H89" s="63"/>
      <c r="I89" s="63"/>
      <c r="J89" s="65"/>
      <c r="K89" s="59"/>
      <c r="L89" s="63"/>
      <c r="M89" s="63"/>
      <c r="N89" s="60"/>
      <c r="O89" s="81"/>
      <c r="P89" s="83"/>
      <c r="Q89" s="83"/>
      <c r="R89" s="58"/>
      <c r="S89" s="59"/>
      <c r="T89" s="60"/>
      <c r="U89" s="191"/>
      <c r="V89" s="36" t="str">
        <f>IFERROR(IF(B90="","",CHOOSE(Y90,"未入力","種目","項目")),"")</f>
        <v/>
      </c>
      <c r="W89" s="112">
        <f>IF(COUNTA(B89:R90)=8,0,1)</f>
        <v>1</v>
      </c>
      <c r="X89" s="112">
        <f>IFERROR(IF(VLOOKUP(AF90,$AB$1:$AC$9,2,FALSE)=AG90,0,2),0)</f>
        <v>0</v>
      </c>
      <c r="AR89" s="2"/>
      <c r="AS89" s="2"/>
      <c r="AT89" s="2"/>
      <c r="AU89" s="2"/>
      <c r="AV89" s="2"/>
      <c r="AW89" s="2"/>
    </row>
    <row r="90" spans="1:49" ht="22.5" customHeight="1">
      <c r="A90" s="62"/>
      <c r="B90" s="30"/>
      <c r="C90" s="31"/>
      <c r="D90" s="63"/>
      <c r="E90" s="60"/>
      <c r="F90" s="189"/>
      <c r="G90" s="77"/>
      <c r="H90" s="63"/>
      <c r="I90" s="63"/>
      <c r="J90" s="65"/>
      <c r="K90" s="59"/>
      <c r="L90" s="63"/>
      <c r="M90" s="63"/>
      <c r="N90" s="60"/>
      <c r="O90" s="81"/>
      <c r="P90" s="83"/>
      <c r="Q90" s="83"/>
      <c r="R90" s="58"/>
      <c r="S90" s="59"/>
      <c r="T90" s="60"/>
      <c r="U90" s="191"/>
      <c r="V90" s="36" t="str">
        <f>IF(B90="","",IF(W89+X89&gt;=1,"確認",""))</f>
        <v/>
      </c>
      <c r="W90" s="112"/>
      <c r="X90" s="112"/>
      <c r="Y90" s="2">
        <f>W89+X89</f>
        <v>1</v>
      </c>
      <c r="Z90" s="2">
        <f t="shared" si="13"/>
        <v>0</v>
      </c>
      <c r="AA90" s="2" t="str">
        <f>TRIM(B90)</f>
        <v/>
      </c>
      <c r="AB90" s="2" t="str">
        <f>TRIM(C90)</f>
        <v/>
      </c>
      <c r="AC90" s="2" t="str">
        <f>TRIM(B89)</f>
        <v/>
      </c>
      <c r="AD90" s="2" t="str">
        <f>TRIM(C89)</f>
        <v/>
      </c>
      <c r="AE90" s="2">
        <f>D89</f>
        <v>0</v>
      </c>
      <c r="AF90" s="2">
        <f>E89</f>
        <v>0</v>
      </c>
      <c r="AG90" s="2" t="e">
        <f>VLOOKUP(MATCH("○",G89:R89,0),$X$1:$Z$12,2,FALSE)</f>
        <v>#N/A</v>
      </c>
      <c r="AH90" s="2" t="e">
        <f>VLOOKUP(MATCH("○",G89:R89,0),$X$1:$Z$12,3,FALSE)</f>
        <v>#N/A</v>
      </c>
      <c r="AI90" s="27" t="str">
        <f>TEXT(F89,"000.00")</f>
        <v>000.00</v>
      </c>
      <c r="AJ90" s="1" t="str">
        <f>IF(S89="○",AE90,"")</f>
        <v/>
      </c>
      <c r="AK90" s="1" t="str">
        <f>IF(T89="○",AE90,"")</f>
        <v/>
      </c>
      <c r="AL90" s="1" t="str">
        <f>IFERROR(AE90&amp;AF90&amp;VLOOKUP(AG90&amp;AH90,$W$1:$X$12,2,FALSE),"")</f>
        <v/>
      </c>
      <c r="AR90" s="2"/>
      <c r="AS90" s="2"/>
      <c r="AT90" s="2"/>
      <c r="AU90" s="2"/>
      <c r="AV90" s="2"/>
      <c r="AW90" s="2"/>
    </row>
    <row r="91" spans="1:49">
      <c r="A91" s="62">
        <f t="shared" ref="A91:A93" si="26">A89+1</f>
        <v>25</v>
      </c>
      <c r="B91" s="30"/>
      <c r="C91" s="31"/>
      <c r="D91" s="63"/>
      <c r="E91" s="60"/>
      <c r="F91" s="189"/>
      <c r="G91" s="77"/>
      <c r="H91" s="63"/>
      <c r="I91" s="63"/>
      <c r="J91" s="65"/>
      <c r="K91" s="59"/>
      <c r="L91" s="63"/>
      <c r="M91" s="63"/>
      <c r="N91" s="60"/>
      <c r="O91" s="81"/>
      <c r="P91" s="83"/>
      <c r="Q91" s="83"/>
      <c r="R91" s="58"/>
      <c r="S91" s="59"/>
      <c r="T91" s="60"/>
      <c r="U91" s="191"/>
      <c r="V91" s="36" t="str">
        <f>IFERROR(IF(B92="","",CHOOSE(Y92,"未入力","種目","項目")),"")</f>
        <v/>
      </c>
      <c r="W91" s="112">
        <f>IF(COUNTA(B91:R92)=8,0,1)</f>
        <v>1</v>
      </c>
      <c r="X91" s="112">
        <f>IFERROR(IF(VLOOKUP(AF92,$AB$1:$AC$9,2,FALSE)=AG92,0,2),0)</f>
        <v>0</v>
      </c>
      <c r="AR91" s="2"/>
      <c r="AS91" s="2"/>
      <c r="AT91" s="2"/>
      <c r="AU91" s="2"/>
      <c r="AV91" s="2"/>
      <c r="AW91" s="2"/>
    </row>
    <row r="92" spans="1:49" ht="22.5" customHeight="1">
      <c r="A92" s="62"/>
      <c r="B92" s="30"/>
      <c r="C92" s="31"/>
      <c r="D92" s="63"/>
      <c r="E92" s="60"/>
      <c r="F92" s="189"/>
      <c r="G92" s="77"/>
      <c r="H92" s="63"/>
      <c r="I92" s="63"/>
      <c r="J92" s="65"/>
      <c r="K92" s="59"/>
      <c r="L92" s="63"/>
      <c r="M92" s="63"/>
      <c r="N92" s="60"/>
      <c r="O92" s="81"/>
      <c r="P92" s="83"/>
      <c r="Q92" s="83"/>
      <c r="R92" s="58"/>
      <c r="S92" s="59"/>
      <c r="T92" s="60"/>
      <c r="U92" s="191"/>
      <c r="V92" s="36" t="str">
        <f>IF(B92="","",IF(W91+X91&gt;=1,"確認",""))</f>
        <v/>
      </c>
      <c r="W92" s="112"/>
      <c r="X92" s="112"/>
      <c r="Y92" s="2">
        <f>W91+X91</f>
        <v>1</v>
      </c>
      <c r="Z92" s="2">
        <f t="shared" si="13"/>
        <v>0</v>
      </c>
      <c r="AA92" s="2" t="str">
        <f>TRIM(B92)</f>
        <v/>
      </c>
      <c r="AB92" s="2" t="str">
        <f>TRIM(C92)</f>
        <v/>
      </c>
      <c r="AC92" s="2" t="str">
        <f>TRIM(B91)</f>
        <v/>
      </c>
      <c r="AD92" s="2" t="str">
        <f>TRIM(C91)</f>
        <v/>
      </c>
      <c r="AE92" s="2">
        <f>D91</f>
        <v>0</v>
      </c>
      <c r="AF92" s="2">
        <f>E91</f>
        <v>0</v>
      </c>
      <c r="AG92" s="2" t="e">
        <f>VLOOKUP(MATCH("○",G91:R91,0),$X$1:$Z$12,2,FALSE)</f>
        <v>#N/A</v>
      </c>
      <c r="AH92" s="2" t="e">
        <f>VLOOKUP(MATCH("○",G91:R91,0),$X$1:$Z$12,3,FALSE)</f>
        <v>#N/A</v>
      </c>
      <c r="AI92" s="27" t="str">
        <f>TEXT(F91,"000.00")</f>
        <v>000.00</v>
      </c>
      <c r="AJ92" s="1" t="str">
        <f>IF(S91="○",AE92,"")</f>
        <v/>
      </c>
      <c r="AK92" s="1" t="str">
        <f>IF(T91="○",AE92,"")</f>
        <v/>
      </c>
      <c r="AL92" s="1" t="str">
        <f>IFERROR(AE92&amp;AF92&amp;VLOOKUP(AG92&amp;AH92,$W$1:$X$12,2,FALSE),"")</f>
        <v/>
      </c>
      <c r="AR92" s="2"/>
      <c r="AS92" s="2"/>
      <c r="AT92" s="2"/>
      <c r="AU92" s="2"/>
      <c r="AV92" s="2"/>
      <c r="AW92" s="2"/>
    </row>
    <row r="93" spans="1:49">
      <c r="A93" s="62">
        <f t="shared" si="26"/>
        <v>26</v>
      </c>
      <c r="B93" s="30"/>
      <c r="C93" s="31"/>
      <c r="D93" s="63"/>
      <c r="E93" s="60"/>
      <c r="F93" s="189"/>
      <c r="G93" s="77"/>
      <c r="H93" s="63"/>
      <c r="I93" s="63"/>
      <c r="J93" s="65"/>
      <c r="K93" s="59"/>
      <c r="L93" s="63"/>
      <c r="M93" s="63"/>
      <c r="N93" s="60"/>
      <c r="O93" s="81"/>
      <c r="P93" s="83"/>
      <c r="Q93" s="83"/>
      <c r="R93" s="58"/>
      <c r="S93" s="59"/>
      <c r="T93" s="60"/>
      <c r="U93" s="191"/>
      <c r="V93" s="36" t="str">
        <f>IFERROR(IF(B94="","",CHOOSE(Y94,"未入力","種目","項目")),"")</f>
        <v/>
      </c>
      <c r="W93" s="112">
        <f>IF(COUNTA(B93:R94)=8,0,1)</f>
        <v>1</v>
      </c>
      <c r="X93" s="112">
        <f>IFERROR(IF(VLOOKUP(AF94,$AB$1:$AC$9,2,FALSE)=AG94,0,2),0)</f>
        <v>0</v>
      </c>
      <c r="AR93" s="2"/>
      <c r="AS93" s="2"/>
      <c r="AT93" s="2"/>
      <c r="AU93" s="2"/>
      <c r="AV93" s="2"/>
      <c r="AW93" s="2"/>
    </row>
    <row r="94" spans="1:49" ht="22.5" customHeight="1">
      <c r="A94" s="62"/>
      <c r="B94" s="30"/>
      <c r="C94" s="31"/>
      <c r="D94" s="63"/>
      <c r="E94" s="60"/>
      <c r="F94" s="189"/>
      <c r="G94" s="77"/>
      <c r="H94" s="63"/>
      <c r="I94" s="63"/>
      <c r="J94" s="65"/>
      <c r="K94" s="59"/>
      <c r="L94" s="63"/>
      <c r="M94" s="63"/>
      <c r="N94" s="60"/>
      <c r="O94" s="81"/>
      <c r="P94" s="83"/>
      <c r="Q94" s="83"/>
      <c r="R94" s="58"/>
      <c r="S94" s="59"/>
      <c r="T94" s="60"/>
      <c r="U94" s="191"/>
      <c r="V94" s="36" t="str">
        <f>IF(B94="","",IF(W93+X93&gt;=1,"確認",""))</f>
        <v/>
      </c>
      <c r="W94" s="112"/>
      <c r="X94" s="112"/>
      <c r="Y94" s="2">
        <f>W93+X93</f>
        <v>1</v>
      </c>
      <c r="Z94" s="2">
        <f t="shared" si="13"/>
        <v>0</v>
      </c>
      <c r="AA94" s="2" t="str">
        <f>TRIM(B94)</f>
        <v/>
      </c>
      <c r="AB94" s="2" t="str">
        <f>TRIM(C94)</f>
        <v/>
      </c>
      <c r="AC94" s="2" t="str">
        <f>TRIM(B93)</f>
        <v/>
      </c>
      <c r="AD94" s="2" t="str">
        <f>TRIM(C93)</f>
        <v/>
      </c>
      <c r="AE94" s="2">
        <f>D93</f>
        <v>0</v>
      </c>
      <c r="AF94" s="2">
        <f>E93</f>
        <v>0</v>
      </c>
      <c r="AG94" s="2" t="e">
        <f>VLOOKUP(MATCH("○",G93:R93,0),$X$1:$Z$12,2,FALSE)</f>
        <v>#N/A</v>
      </c>
      <c r="AH94" s="2" t="e">
        <f>VLOOKUP(MATCH("○",G93:R93,0),$X$1:$Z$12,3,FALSE)</f>
        <v>#N/A</v>
      </c>
      <c r="AI94" s="27" t="str">
        <f>TEXT(F93,"000.00")</f>
        <v>000.00</v>
      </c>
      <c r="AJ94" s="1" t="str">
        <f>IF(S93="○",AE94,"")</f>
        <v/>
      </c>
      <c r="AK94" s="1" t="str">
        <f>IF(T93="○",AE94,"")</f>
        <v/>
      </c>
      <c r="AL94" s="1" t="str">
        <f>IFERROR(AE94&amp;AF94&amp;VLOOKUP(AG94&amp;AH94,$W$1:$X$12,2,FALSE),"")</f>
        <v/>
      </c>
      <c r="AR94" s="2"/>
      <c r="AS94" s="2"/>
      <c r="AT94" s="2"/>
      <c r="AU94" s="2"/>
      <c r="AV94" s="2"/>
      <c r="AW94" s="2"/>
    </row>
    <row r="95" spans="1:49">
      <c r="A95" s="62">
        <f>A93+1</f>
        <v>27</v>
      </c>
      <c r="B95" s="30"/>
      <c r="C95" s="31"/>
      <c r="D95" s="63"/>
      <c r="E95" s="60"/>
      <c r="F95" s="189"/>
      <c r="G95" s="77"/>
      <c r="H95" s="63"/>
      <c r="I95" s="63"/>
      <c r="J95" s="65"/>
      <c r="K95" s="59"/>
      <c r="L95" s="63"/>
      <c r="M95" s="63"/>
      <c r="N95" s="60"/>
      <c r="O95" s="81"/>
      <c r="P95" s="83"/>
      <c r="Q95" s="83"/>
      <c r="R95" s="58"/>
      <c r="S95" s="59"/>
      <c r="T95" s="60"/>
      <c r="U95" s="191"/>
      <c r="V95" s="36" t="str">
        <f>IFERROR(IF(B96="","",CHOOSE(Y96,"未入力","種目","項目")),"")</f>
        <v/>
      </c>
      <c r="W95" s="112">
        <f>IF(COUNTA(B95:R96)=8,0,1)</f>
        <v>1</v>
      </c>
      <c r="X95" s="112">
        <f>IFERROR(IF(VLOOKUP(AF96,$AB$1:$AC$9,2,FALSE)=AG96,0,2),0)</f>
        <v>0</v>
      </c>
      <c r="AR95" s="2"/>
      <c r="AS95" s="2"/>
      <c r="AT95" s="2"/>
      <c r="AU95" s="2"/>
      <c r="AV95" s="2"/>
      <c r="AW95" s="2"/>
    </row>
    <row r="96" spans="1:49" ht="22.5" customHeight="1">
      <c r="A96" s="73"/>
      <c r="B96" s="32"/>
      <c r="C96" s="33"/>
      <c r="D96" s="70"/>
      <c r="E96" s="74"/>
      <c r="F96" s="202"/>
      <c r="G96" s="78"/>
      <c r="H96" s="70"/>
      <c r="I96" s="70"/>
      <c r="J96" s="71"/>
      <c r="K96" s="72"/>
      <c r="L96" s="70"/>
      <c r="M96" s="70"/>
      <c r="N96" s="74"/>
      <c r="O96" s="82"/>
      <c r="P96" s="84"/>
      <c r="Q96" s="84"/>
      <c r="R96" s="79"/>
      <c r="S96" s="72"/>
      <c r="T96" s="74"/>
      <c r="U96" s="201"/>
      <c r="V96" s="36" t="str">
        <f>IF(B96="","",IF(W95+X95&gt;=1,"確認",""))</f>
        <v/>
      </c>
      <c r="W96" s="112"/>
      <c r="X96" s="112"/>
      <c r="Y96" s="2">
        <f>W95+X95</f>
        <v>1</v>
      </c>
      <c r="Z96" s="2">
        <f t="shared" si="13"/>
        <v>0</v>
      </c>
      <c r="AA96" s="2" t="str">
        <f>TRIM(B96)</f>
        <v/>
      </c>
      <c r="AB96" s="2" t="str">
        <f>TRIM(C96)</f>
        <v/>
      </c>
      <c r="AC96" s="2" t="str">
        <f>TRIM(B95)</f>
        <v/>
      </c>
      <c r="AD96" s="2" t="str">
        <f>TRIM(C95)</f>
        <v/>
      </c>
      <c r="AE96" s="2">
        <f>D95</f>
        <v>0</v>
      </c>
      <c r="AF96" s="2">
        <f>E95</f>
        <v>0</v>
      </c>
      <c r="AG96" s="2" t="e">
        <f>VLOOKUP(MATCH("○",G95:R95,0),$X$1:$Z$12,2,FALSE)</f>
        <v>#N/A</v>
      </c>
      <c r="AH96" s="2" t="e">
        <f>VLOOKUP(MATCH("○",G95:R95,0),$X$1:$Z$12,3,FALSE)</f>
        <v>#N/A</v>
      </c>
      <c r="AI96" s="27" t="str">
        <f>TEXT(F95,"000.00")</f>
        <v>000.00</v>
      </c>
      <c r="AJ96" s="1" t="str">
        <f>IF(S95="○",AE96,"")</f>
        <v/>
      </c>
      <c r="AK96" s="1" t="str">
        <f>IF(T95="○",AE96,"")</f>
        <v/>
      </c>
      <c r="AL96" s="1" t="str">
        <f>IFERROR(AE96&amp;AF96&amp;VLOOKUP(AG96&amp;AH96,$W$1:$X$12,2,FALSE),"")</f>
        <v/>
      </c>
      <c r="AR96" s="2"/>
      <c r="AS96" s="2"/>
      <c r="AT96" s="2"/>
      <c r="AU96" s="2"/>
      <c r="AV96" s="2"/>
      <c r="AW96" s="2"/>
    </row>
    <row r="98" spans="1:49">
      <c r="S98" s="112" t="s">
        <v>40</v>
      </c>
      <c r="T98" s="112"/>
      <c r="U98" s="112"/>
    </row>
    <row r="99" spans="1:49" ht="21">
      <c r="A99" s="133">
        <f>A2</f>
        <v>77</v>
      </c>
      <c r="B99" s="133"/>
      <c r="C99" s="133"/>
      <c r="D99" s="133"/>
      <c r="E99" s="133"/>
      <c r="F99" s="133"/>
      <c r="G99" s="133"/>
      <c r="H99" s="133"/>
      <c r="I99" s="133"/>
      <c r="J99" s="133"/>
      <c r="K99" s="133"/>
      <c r="L99" s="133"/>
      <c r="M99" s="133"/>
      <c r="N99" s="133"/>
      <c r="O99" s="133"/>
      <c r="P99" s="133"/>
      <c r="Q99" s="133"/>
      <c r="R99" s="133"/>
      <c r="S99" s="133"/>
      <c r="T99" s="133"/>
      <c r="U99" s="133"/>
    </row>
    <row r="100" spans="1:49" ht="18.75" customHeight="1">
      <c r="A100" s="2"/>
      <c r="B100" s="184" t="s">
        <v>37</v>
      </c>
      <c r="C100" s="184"/>
      <c r="D100" s="184"/>
      <c r="E100" s="184"/>
      <c r="F100" s="184"/>
      <c r="G100" s="2"/>
      <c r="H100" s="2"/>
      <c r="I100" s="2"/>
      <c r="J100" s="2"/>
      <c r="K100" s="2"/>
      <c r="L100" s="2"/>
      <c r="M100" s="2"/>
      <c r="N100" s="2"/>
      <c r="O100" s="185">
        <f>O4</f>
        <v>0</v>
      </c>
      <c r="P100" s="185"/>
      <c r="Q100" s="185"/>
      <c r="R100" s="185"/>
      <c r="S100" s="185"/>
      <c r="T100" s="185"/>
      <c r="U100" s="185"/>
    </row>
    <row r="101" spans="1:49">
      <c r="A101" s="2"/>
      <c r="B101" s="184"/>
      <c r="C101" s="184"/>
      <c r="D101" s="184"/>
      <c r="E101" s="184"/>
      <c r="F101" s="184"/>
      <c r="G101" s="2"/>
      <c r="H101" s="2"/>
      <c r="I101" s="2"/>
      <c r="J101" s="109" t="s">
        <v>0</v>
      </c>
      <c r="K101" s="109"/>
      <c r="L101" s="109"/>
      <c r="M101" s="109"/>
      <c r="N101" s="109"/>
      <c r="O101" s="186"/>
      <c r="P101" s="186"/>
      <c r="Q101" s="186"/>
      <c r="R101" s="186"/>
      <c r="S101" s="186"/>
      <c r="T101" s="186"/>
      <c r="U101" s="186"/>
    </row>
    <row r="103" spans="1:49">
      <c r="A103" s="150" t="s">
        <v>3</v>
      </c>
      <c r="B103" s="152" t="s">
        <v>17</v>
      </c>
      <c r="C103" s="153"/>
      <c r="D103" s="103" t="s">
        <v>4</v>
      </c>
      <c r="E103" s="148" t="s">
        <v>15</v>
      </c>
      <c r="F103" s="149" t="s">
        <v>16</v>
      </c>
      <c r="G103" s="122" t="s">
        <v>12</v>
      </c>
      <c r="H103" s="123"/>
      <c r="I103" s="123"/>
      <c r="J103" s="147"/>
      <c r="K103" s="122" t="s">
        <v>14</v>
      </c>
      <c r="L103" s="123"/>
      <c r="M103" s="123"/>
      <c r="N103" s="124"/>
      <c r="O103" s="146" t="s">
        <v>13</v>
      </c>
      <c r="P103" s="123"/>
      <c r="Q103" s="123"/>
      <c r="R103" s="123"/>
      <c r="S103" s="123"/>
      <c r="T103" s="147"/>
      <c r="U103" s="5"/>
    </row>
    <row r="104" spans="1:49" ht="18.75" customHeight="1">
      <c r="A104" s="145"/>
      <c r="B104" s="154"/>
      <c r="C104" s="155"/>
      <c r="D104" s="104"/>
      <c r="E104" s="118"/>
      <c r="F104" s="62"/>
      <c r="G104" s="91" t="s">
        <v>5</v>
      </c>
      <c r="H104" s="162" t="s">
        <v>6</v>
      </c>
      <c r="I104" s="162" t="s">
        <v>8</v>
      </c>
      <c r="J104" s="159" t="s">
        <v>7</v>
      </c>
      <c r="K104" s="158" t="s">
        <v>5</v>
      </c>
      <c r="L104" s="103" t="s">
        <v>6</v>
      </c>
      <c r="M104" s="103" t="s">
        <v>8</v>
      </c>
      <c r="N104" s="100" t="s">
        <v>7</v>
      </c>
      <c r="O104" s="97" t="s">
        <v>5</v>
      </c>
      <c r="P104" s="94" t="s">
        <v>6</v>
      </c>
      <c r="Q104" s="94" t="s">
        <v>8</v>
      </c>
      <c r="R104" s="141" t="s">
        <v>7</v>
      </c>
      <c r="S104" s="138" t="s">
        <v>9</v>
      </c>
      <c r="T104" s="137" t="s">
        <v>10</v>
      </c>
      <c r="U104" s="134" t="s">
        <v>11</v>
      </c>
    </row>
    <row r="105" spans="1:49">
      <c r="A105" s="145"/>
      <c r="B105" s="154"/>
      <c r="C105" s="155"/>
      <c r="D105" s="104"/>
      <c r="E105" s="118"/>
      <c r="F105" s="62"/>
      <c r="G105" s="92"/>
      <c r="H105" s="104"/>
      <c r="I105" s="104"/>
      <c r="J105" s="160"/>
      <c r="K105" s="139"/>
      <c r="L105" s="104"/>
      <c r="M105" s="104"/>
      <c r="N105" s="101"/>
      <c r="O105" s="98"/>
      <c r="P105" s="95"/>
      <c r="Q105" s="95"/>
      <c r="R105" s="142"/>
      <c r="S105" s="139"/>
      <c r="T105" s="101"/>
      <c r="U105" s="135"/>
    </row>
    <row r="106" spans="1:49">
      <c r="A106" s="145"/>
      <c r="B106" s="154"/>
      <c r="C106" s="155"/>
      <c r="D106" s="104"/>
      <c r="E106" s="118"/>
      <c r="F106" s="62"/>
      <c r="G106" s="92"/>
      <c r="H106" s="104"/>
      <c r="I106" s="104"/>
      <c r="J106" s="160"/>
      <c r="K106" s="139"/>
      <c r="L106" s="104"/>
      <c r="M106" s="104"/>
      <c r="N106" s="101"/>
      <c r="O106" s="98"/>
      <c r="P106" s="95"/>
      <c r="Q106" s="95"/>
      <c r="R106" s="142"/>
      <c r="S106" s="139"/>
      <c r="T106" s="101"/>
      <c r="U106" s="135"/>
    </row>
    <row r="107" spans="1:49">
      <c r="A107" s="145"/>
      <c r="B107" s="154"/>
      <c r="C107" s="155"/>
      <c r="D107" s="104"/>
      <c r="E107" s="118"/>
      <c r="F107" s="62"/>
      <c r="G107" s="92"/>
      <c r="H107" s="104"/>
      <c r="I107" s="104"/>
      <c r="J107" s="160"/>
      <c r="K107" s="139"/>
      <c r="L107" s="104"/>
      <c r="M107" s="104"/>
      <c r="N107" s="101"/>
      <c r="O107" s="98"/>
      <c r="P107" s="95"/>
      <c r="Q107" s="95"/>
      <c r="R107" s="142"/>
      <c r="S107" s="139"/>
      <c r="T107" s="101"/>
      <c r="U107" s="135"/>
    </row>
    <row r="108" spans="1:49">
      <c r="A108" s="145"/>
      <c r="B108" s="154"/>
      <c r="C108" s="155"/>
      <c r="D108" s="104"/>
      <c r="E108" s="118"/>
      <c r="F108" s="62"/>
      <c r="G108" s="92"/>
      <c r="H108" s="104"/>
      <c r="I108" s="104"/>
      <c r="J108" s="160"/>
      <c r="K108" s="139"/>
      <c r="L108" s="104"/>
      <c r="M108" s="104"/>
      <c r="N108" s="101"/>
      <c r="O108" s="98"/>
      <c r="P108" s="95"/>
      <c r="Q108" s="95"/>
      <c r="R108" s="142"/>
      <c r="S108" s="139"/>
      <c r="T108" s="101"/>
      <c r="U108" s="135"/>
    </row>
    <row r="109" spans="1:49">
      <c r="A109" s="145"/>
      <c r="B109" s="154"/>
      <c r="C109" s="155"/>
      <c r="D109" s="104"/>
      <c r="E109" s="118"/>
      <c r="F109" s="62"/>
      <c r="G109" s="92"/>
      <c r="H109" s="104"/>
      <c r="I109" s="104"/>
      <c r="J109" s="160"/>
      <c r="K109" s="139"/>
      <c r="L109" s="104"/>
      <c r="M109" s="104"/>
      <c r="N109" s="101"/>
      <c r="O109" s="98"/>
      <c r="P109" s="95"/>
      <c r="Q109" s="95"/>
      <c r="R109" s="142"/>
      <c r="S109" s="139"/>
      <c r="T109" s="101"/>
      <c r="U109" s="135"/>
    </row>
    <row r="110" spans="1:49">
      <c r="A110" s="151"/>
      <c r="B110" s="156"/>
      <c r="C110" s="157"/>
      <c r="D110" s="105"/>
      <c r="E110" s="121"/>
      <c r="F110" s="73"/>
      <c r="G110" s="93"/>
      <c r="H110" s="105"/>
      <c r="I110" s="105"/>
      <c r="J110" s="161"/>
      <c r="K110" s="140"/>
      <c r="L110" s="105"/>
      <c r="M110" s="105"/>
      <c r="N110" s="102"/>
      <c r="O110" s="99"/>
      <c r="P110" s="96"/>
      <c r="Q110" s="96"/>
      <c r="R110" s="143"/>
      <c r="S110" s="140"/>
      <c r="T110" s="102"/>
      <c r="U110" s="136"/>
    </row>
    <row r="111" spans="1:49">
      <c r="A111" s="62">
        <f>A95+1</f>
        <v>28</v>
      </c>
      <c r="B111" s="30"/>
      <c r="C111" s="31"/>
      <c r="D111" s="63"/>
      <c r="E111" s="187"/>
      <c r="F111" s="188"/>
      <c r="G111" s="107"/>
      <c r="H111" s="106"/>
      <c r="I111" s="106"/>
      <c r="J111" s="64"/>
      <c r="K111" s="88"/>
      <c r="L111" s="106"/>
      <c r="M111" s="106"/>
      <c r="N111" s="89"/>
      <c r="O111" s="108"/>
      <c r="P111" s="86"/>
      <c r="Q111" s="86"/>
      <c r="R111" s="87"/>
      <c r="S111" s="88"/>
      <c r="T111" s="89"/>
      <c r="U111" s="190"/>
      <c r="V111" s="36" t="str">
        <f>IFERROR(IF(B112="","",CHOOSE(Y112,"未入力","種目","項目")),"")</f>
        <v/>
      </c>
      <c r="W111" s="112">
        <f>IF(COUNTA(B111:R112)=8,0,1)</f>
        <v>1</v>
      </c>
      <c r="X111" s="112">
        <f>IFERROR(IF(VLOOKUP(AF112,$AB$1:$AC$9,2,FALSE)=AG112,0,2),0)</f>
        <v>0</v>
      </c>
      <c r="AR111" s="2"/>
      <c r="AS111" s="2"/>
      <c r="AT111" s="2"/>
      <c r="AU111" s="2"/>
      <c r="AV111" s="2"/>
      <c r="AW111" s="2"/>
    </row>
    <row r="112" spans="1:49" ht="22.5" customHeight="1">
      <c r="A112" s="62"/>
      <c r="B112" s="30"/>
      <c r="C112" s="31"/>
      <c r="D112" s="63"/>
      <c r="E112" s="60"/>
      <c r="F112" s="189"/>
      <c r="G112" s="77"/>
      <c r="H112" s="63"/>
      <c r="I112" s="63"/>
      <c r="J112" s="65"/>
      <c r="K112" s="59"/>
      <c r="L112" s="63"/>
      <c r="M112" s="63"/>
      <c r="N112" s="60"/>
      <c r="O112" s="81"/>
      <c r="P112" s="83"/>
      <c r="Q112" s="83"/>
      <c r="R112" s="58"/>
      <c r="S112" s="59"/>
      <c r="T112" s="60"/>
      <c r="U112" s="191"/>
      <c r="V112" s="36" t="str">
        <f>IF(B112="","",IF(W111+X111&gt;=1,"確認",""))</f>
        <v/>
      </c>
      <c r="W112" s="112"/>
      <c r="X112" s="112"/>
      <c r="Y112" s="2">
        <f>W111+X111</f>
        <v>1</v>
      </c>
      <c r="Z112" s="2">
        <f t="shared" ref="Z112:Z144" si="27">$O$4</f>
        <v>0</v>
      </c>
      <c r="AA112" s="2" t="str">
        <f>TRIM(B112)</f>
        <v/>
      </c>
      <c r="AB112" s="2" t="str">
        <f>TRIM(C112)</f>
        <v/>
      </c>
      <c r="AC112" s="2" t="str">
        <f>TRIM(B111)</f>
        <v/>
      </c>
      <c r="AD112" s="2" t="str">
        <f>TRIM(C111)</f>
        <v/>
      </c>
      <c r="AE112" s="2">
        <f>D111</f>
        <v>0</v>
      </c>
      <c r="AF112" s="2">
        <f>E111</f>
        <v>0</v>
      </c>
      <c r="AG112" s="2" t="e">
        <f>VLOOKUP(MATCH("○",G111:R111,0),$X$1:$Z$12,2,FALSE)</f>
        <v>#N/A</v>
      </c>
      <c r="AH112" s="2" t="e">
        <f>VLOOKUP(MATCH("○",G111:R111,0),$X$1:$Z$12,3,FALSE)</f>
        <v>#N/A</v>
      </c>
      <c r="AI112" s="27" t="str">
        <f>TEXT(F111,"000.00")</f>
        <v>000.00</v>
      </c>
      <c r="AJ112" s="1" t="str">
        <f>IF(S111="○",AE112,"")</f>
        <v/>
      </c>
      <c r="AK112" s="1" t="str">
        <f>IF(T111="○",AE112,"")</f>
        <v/>
      </c>
      <c r="AL112" s="1" t="str">
        <f>IFERROR(AE112&amp;AF112&amp;VLOOKUP(AG112&amp;AH112,$W$1:$X$12,2,FALSE),"")</f>
        <v/>
      </c>
      <c r="AR112" s="2"/>
      <c r="AS112" s="2"/>
      <c r="AT112" s="2"/>
      <c r="AU112" s="2"/>
      <c r="AV112" s="2"/>
      <c r="AW112" s="2"/>
    </row>
    <row r="113" spans="1:49">
      <c r="A113" s="62">
        <f>A111+1</f>
        <v>29</v>
      </c>
      <c r="B113" s="30"/>
      <c r="C113" s="31"/>
      <c r="D113" s="63"/>
      <c r="E113" s="60"/>
      <c r="F113" s="189"/>
      <c r="G113" s="77"/>
      <c r="H113" s="63"/>
      <c r="I113" s="63"/>
      <c r="J113" s="65"/>
      <c r="K113" s="59"/>
      <c r="L113" s="63"/>
      <c r="M113" s="63"/>
      <c r="N113" s="60"/>
      <c r="O113" s="81"/>
      <c r="P113" s="83"/>
      <c r="Q113" s="83"/>
      <c r="R113" s="58"/>
      <c r="S113" s="59"/>
      <c r="T113" s="60"/>
      <c r="U113" s="191"/>
      <c r="V113" s="36" t="str">
        <f>IFERROR(IF(B114="","",CHOOSE(Y114,"未入力","種目","項目")),"")</f>
        <v/>
      </c>
      <c r="W113" s="112">
        <f>IF(COUNTA(B113:R114)=8,0,1)</f>
        <v>1</v>
      </c>
      <c r="X113" s="112">
        <f>IFERROR(IF(VLOOKUP(AF114,$AB$1:$AC$9,2,FALSE)=AG114,0,2),0)</f>
        <v>0</v>
      </c>
      <c r="AR113" s="2"/>
      <c r="AS113" s="2"/>
      <c r="AT113" s="2"/>
      <c r="AU113" s="2"/>
      <c r="AV113" s="2"/>
      <c r="AW113" s="2"/>
    </row>
    <row r="114" spans="1:49" ht="22.5" customHeight="1">
      <c r="A114" s="62"/>
      <c r="B114" s="30"/>
      <c r="C114" s="31"/>
      <c r="D114" s="63"/>
      <c r="E114" s="60"/>
      <c r="F114" s="189"/>
      <c r="G114" s="77"/>
      <c r="H114" s="63"/>
      <c r="I114" s="63"/>
      <c r="J114" s="65"/>
      <c r="K114" s="59"/>
      <c r="L114" s="63"/>
      <c r="M114" s="63"/>
      <c r="N114" s="60"/>
      <c r="O114" s="81"/>
      <c r="P114" s="83"/>
      <c r="Q114" s="83"/>
      <c r="R114" s="58"/>
      <c r="S114" s="59"/>
      <c r="T114" s="60"/>
      <c r="U114" s="191"/>
      <c r="V114" s="36" t="str">
        <f>IF(B114="","",IF(W113+X113&gt;=1,"確認",""))</f>
        <v/>
      </c>
      <c r="W114" s="112"/>
      <c r="X114" s="112"/>
      <c r="Y114" s="2">
        <f>W113+X113</f>
        <v>1</v>
      </c>
      <c r="Z114" s="2">
        <f t="shared" si="27"/>
        <v>0</v>
      </c>
      <c r="AA114" s="2" t="str">
        <f>TRIM(B114)</f>
        <v/>
      </c>
      <c r="AB114" s="2" t="str">
        <f>TRIM(C114)</f>
        <v/>
      </c>
      <c r="AC114" s="2" t="str">
        <f>TRIM(B113)</f>
        <v/>
      </c>
      <c r="AD114" s="2" t="str">
        <f>TRIM(C113)</f>
        <v/>
      </c>
      <c r="AE114" s="2">
        <f>D113</f>
        <v>0</v>
      </c>
      <c r="AF114" s="2">
        <f>E113</f>
        <v>0</v>
      </c>
      <c r="AG114" s="2" t="e">
        <f>VLOOKUP(MATCH("○",G113:R113,0),$X$1:$Z$12,2,FALSE)</f>
        <v>#N/A</v>
      </c>
      <c r="AH114" s="2" t="e">
        <f>VLOOKUP(MATCH("○",G113:R113,0),$X$1:$Z$12,3,FALSE)</f>
        <v>#N/A</v>
      </c>
      <c r="AI114" s="27" t="str">
        <f>TEXT(F113,"000.00")</f>
        <v>000.00</v>
      </c>
      <c r="AJ114" s="1" t="str">
        <f>IF(S113="○",AE114,"")</f>
        <v/>
      </c>
      <c r="AK114" s="1" t="str">
        <f>IF(T113="○",AE114,"")</f>
        <v/>
      </c>
      <c r="AL114" s="1" t="str">
        <f>IFERROR(AE114&amp;AF114&amp;VLOOKUP(AG114&amp;AH114,$W$1:$X$12,2,FALSE),"")</f>
        <v/>
      </c>
      <c r="AR114" s="2"/>
      <c r="AS114" s="2"/>
      <c r="AT114" s="2"/>
      <c r="AU114" s="2"/>
      <c r="AV114" s="2"/>
      <c r="AW114" s="2"/>
    </row>
    <row r="115" spans="1:49">
      <c r="A115" s="62">
        <f t="shared" ref="A115" si="28">A113+1</f>
        <v>30</v>
      </c>
      <c r="B115" s="30"/>
      <c r="C115" s="31"/>
      <c r="D115" s="63"/>
      <c r="E115" s="60"/>
      <c r="F115" s="189"/>
      <c r="G115" s="77"/>
      <c r="H115" s="63"/>
      <c r="I115" s="63"/>
      <c r="J115" s="65"/>
      <c r="K115" s="59"/>
      <c r="L115" s="63"/>
      <c r="M115" s="63"/>
      <c r="N115" s="60"/>
      <c r="O115" s="81"/>
      <c r="P115" s="83"/>
      <c r="Q115" s="83"/>
      <c r="R115" s="58"/>
      <c r="S115" s="59"/>
      <c r="T115" s="60"/>
      <c r="U115" s="191"/>
      <c r="V115" s="36" t="str">
        <f>IFERROR(IF(B116="","",CHOOSE(Y116,"未入力","種目","項目")),"")</f>
        <v/>
      </c>
      <c r="W115" s="112">
        <f>IF(COUNTA(B115:R116)=8,0,1)</f>
        <v>1</v>
      </c>
      <c r="X115" s="112">
        <f>IFERROR(IF(VLOOKUP(AF116,$AB$1:$AC$9,2,FALSE)=AG116,0,2),0)</f>
        <v>0</v>
      </c>
      <c r="AR115" s="2"/>
      <c r="AS115" s="2"/>
      <c r="AT115" s="2"/>
      <c r="AU115" s="2"/>
      <c r="AV115" s="2"/>
      <c r="AW115" s="2"/>
    </row>
    <row r="116" spans="1:49" ht="22.5" customHeight="1">
      <c r="A116" s="62"/>
      <c r="B116" s="30"/>
      <c r="C116" s="31"/>
      <c r="D116" s="63"/>
      <c r="E116" s="60"/>
      <c r="F116" s="189"/>
      <c r="G116" s="77"/>
      <c r="H116" s="63"/>
      <c r="I116" s="63"/>
      <c r="J116" s="65"/>
      <c r="K116" s="59"/>
      <c r="L116" s="63"/>
      <c r="M116" s="63"/>
      <c r="N116" s="60"/>
      <c r="O116" s="81"/>
      <c r="P116" s="83"/>
      <c r="Q116" s="83"/>
      <c r="R116" s="58"/>
      <c r="S116" s="59"/>
      <c r="T116" s="60"/>
      <c r="U116" s="191"/>
      <c r="V116" s="36" t="str">
        <f>IF(B116="","",IF(W115+X115&gt;=1,"確認",""))</f>
        <v/>
      </c>
      <c r="W116" s="112"/>
      <c r="X116" s="112"/>
      <c r="Y116" s="2">
        <f>W115+X115</f>
        <v>1</v>
      </c>
      <c r="Z116" s="2">
        <f t="shared" si="27"/>
        <v>0</v>
      </c>
      <c r="AA116" s="2" t="str">
        <f>TRIM(B116)</f>
        <v/>
      </c>
      <c r="AB116" s="2" t="str">
        <f>TRIM(C116)</f>
        <v/>
      </c>
      <c r="AC116" s="2" t="str">
        <f>TRIM(B115)</f>
        <v/>
      </c>
      <c r="AD116" s="2" t="str">
        <f>TRIM(C115)</f>
        <v/>
      </c>
      <c r="AE116" s="2">
        <f>D115</f>
        <v>0</v>
      </c>
      <c r="AF116" s="2">
        <f>E115</f>
        <v>0</v>
      </c>
      <c r="AG116" s="2" t="e">
        <f>VLOOKUP(MATCH("○",G115:R115,0),$X$1:$Z$12,2,FALSE)</f>
        <v>#N/A</v>
      </c>
      <c r="AH116" s="2" t="e">
        <f>VLOOKUP(MATCH("○",G115:R115,0),$X$1:$Z$12,3,FALSE)</f>
        <v>#N/A</v>
      </c>
      <c r="AI116" s="27" t="str">
        <f>TEXT(F115,"000.00")</f>
        <v>000.00</v>
      </c>
      <c r="AJ116" s="1" t="str">
        <f>IF(S115="○",AE116,"")</f>
        <v/>
      </c>
      <c r="AK116" s="1" t="str">
        <f>IF(T115="○",AE116,"")</f>
        <v/>
      </c>
      <c r="AL116" s="1" t="str">
        <f>IFERROR(AE116&amp;AF116&amp;VLOOKUP(AG116&amp;AH116,$W$1:$X$12,2,FALSE),"")</f>
        <v/>
      </c>
      <c r="AR116" s="2"/>
      <c r="AS116" s="2"/>
      <c r="AT116" s="2"/>
      <c r="AU116" s="2"/>
      <c r="AV116" s="2"/>
      <c r="AW116" s="2"/>
    </row>
    <row r="117" spans="1:49">
      <c r="A117" s="62">
        <f t="shared" ref="A117" si="29">A115+1</f>
        <v>31</v>
      </c>
      <c r="B117" s="30"/>
      <c r="C117" s="31"/>
      <c r="D117" s="63"/>
      <c r="E117" s="60"/>
      <c r="F117" s="189"/>
      <c r="G117" s="77"/>
      <c r="H117" s="63"/>
      <c r="I117" s="63"/>
      <c r="J117" s="65"/>
      <c r="K117" s="59"/>
      <c r="L117" s="63"/>
      <c r="M117" s="63"/>
      <c r="N117" s="60"/>
      <c r="O117" s="81"/>
      <c r="P117" s="83"/>
      <c r="Q117" s="83"/>
      <c r="R117" s="58"/>
      <c r="S117" s="59"/>
      <c r="T117" s="60"/>
      <c r="U117" s="191"/>
      <c r="V117" s="36" t="str">
        <f>IFERROR(IF(B118="","",CHOOSE(Y118,"未入力","種目","項目")),"")</f>
        <v/>
      </c>
      <c r="W117" s="112">
        <f>IF(COUNTA(B117:R118)=8,0,1)</f>
        <v>1</v>
      </c>
      <c r="X117" s="112">
        <f>IFERROR(IF(VLOOKUP(AF118,$AB$1:$AC$9,2,FALSE)=AG118,0,2),0)</f>
        <v>0</v>
      </c>
      <c r="AR117" s="2"/>
      <c r="AS117" s="2"/>
      <c r="AT117" s="2"/>
      <c r="AU117" s="2"/>
      <c r="AV117" s="2"/>
      <c r="AW117" s="2"/>
    </row>
    <row r="118" spans="1:49" ht="22.5" customHeight="1">
      <c r="A118" s="62"/>
      <c r="B118" s="30"/>
      <c r="C118" s="31"/>
      <c r="D118" s="63"/>
      <c r="E118" s="60"/>
      <c r="F118" s="189"/>
      <c r="G118" s="77"/>
      <c r="H118" s="63"/>
      <c r="I118" s="63"/>
      <c r="J118" s="65"/>
      <c r="K118" s="59"/>
      <c r="L118" s="63"/>
      <c r="M118" s="63"/>
      <c r="N118" s="60"/>
      <c r="O118" s="81"/>
      <c r="P118" s="83"/>
      <c r="Q118" s="83"/>
      <c r="R118" s="58"/>
      <c r="S118" s="59"/>
      <c r="T118" s="60"/>
      <c r="U118" s="191"/>
      <c r="V118" s="36" t="str">
        <f>IF(B118="","",IF(W117+X117&gt;=1,"確認",""))</f>
        <v/>
      </c>
      <c r="W118" s="112"/>
      <c r="X118" s="112"/>
      <c r="Y118" s="2">
        <f>W117+X117</f>
        <v>1</v>
      </c>
      <c r="Z118" s="2">
        <f t="shared" si="27"/>
        <v>0</v>
      </c>
      <c r="AA118" s="2" t="str">
        <f>TRIM(B118)</f>
        <v/>
      </c>
      <c r="AB118" s="2" t="str">
        <f>TRIM(C118)</f>
        <v/>
      </c>
      <c r="AC118" s="2" t="str">
        <f>TRIM(B117)</f>
        <v/>
      </c>
      <c r="AD118" s="2" t="str">
        <f>TRIM(C117)</f>
        <v/>
      </c>
      <c r="AE118" s="2">
        <f>D117</f>
        <v>0</v>
      </c>
      <c r="AF118" s="2">
        <f>E117</f>
        <v>0</v>
      </c>
      <c r="AG118" s="2" t="e">
        <f>VLOOKUP(MATCH("○",G117:R117,0),$X$1:$Z$12,2,FALSE)</f>
        <v>#N/A</v>
      </c>
      <c r="AH118" s="2" t="e">
        <f>VLOOKUP(MATCH("○",G117:R117,0),$X$1:$Z$12,3,FALSE)</f>
        <v>#N/A</v>
      </c>
      <c r="AI118" s="27" t="str">
        <f>TEXT(F117,"000.00")</f>
        <v>000.00</v>
      </c>
      <c r="AJ118" s="1" t="str">
        <f>IF(S117="○",AE118,"")</f>
        <v/>
      </c>
      <c r="AK118" s="1" t="str">
        <f>IF(T117="○",AE118,"")</f>
        <v/>
      </c>
      <c r="AL118" s="1" t="str">
        <f>IFERROR(AE118&amp;AF118&amp;VLOOKUP(AG118&amp;AH118,$W$1:$X$12,2,FALSE),"")</f>
        <v/>
      </c>
      <c r="AR118" s="2"/>
      <c r="AS118" s="2"/>
      <c r="AT118" s="2"/>
      <c r="AU118" s="2"/>
      <c r="AV118" s="2"/>
      <c r="AW118" s="2"/>
    </row>
    <row r="119" spans="1:49">
      <c r="A119" s="62">
        <f t="shared" ref="A119" si="30">A117+1</f>
        <v>32</v>
      </c>
      <c r="B119" s="30"/>
      <c r="C119" s="31"/>
      <c r="D119" s="63"/>
      <c r="E119" s="60"/>
      <c r="F119" s="189"/>
      <c r="G119" s="77"/>
      <c r="H119" s="63"/>
      <c r="I119" s="63"/>
      <c r="J119" s="65"/>
      <c r="K119" s="59"/>
      <c r="L119" s="63"/>
      <c r="M119" s="63"/>
      <c r="N119" s="60"/>
      <c r="O119" s="81"/>
      <c r="P119" s="83"/>
      <c r="Q119" s="83"/>
      <c r="R119" s="58"/>
      <c r="S119" s="59"/>
      <c r="T119" s="60"/>
      <c r="U119" s="191"/>
      <c r="V119" s="36" t="str">
        <f>IFERROR(IF(B120="","",CHOOSE(Y120,"未入力","種目","項目")),"")</f>
        <v/>
      </c>
      <c r="W119" s="112">
        <f>IF(COUNTA(B119:R120)=8,0,1)</f>
        <v>1</v>
      </c>
      <c r="X119" s="112">
        <f>IFERROR(IF(VLOOKUP(AF120,$AB$1:$AC$9,2,FALSE)=AG120,0,2),0)</f>
        <v>0</v>
      </c>
      <c r="AR119" s="2"/>
      <c r="AS119" s="2"/>
      <c r="AT119" s="2"/>
      <c r="AU119" s="2"/>
      <c r="AV119" s="2"/>
      <c r="AW119" s="2"/>
    </row>
    <row r="120" spans="1:49" ht="22.5" customHeight="1">
      <c r="A120" s="62"/>
      <c r="B120" s="30"/>
      <c r="C120" s="31"/>
      <c r="D120" s="63"/>
      <c r="E120" s="60"/>
      <c r="F120" s="189"/>
      <c r="G120" s="77"/>
      <c r="H120" s="63"/>
      <c r="I120" s="63"/>
      <c r="J120" s="65"/>
      <c r="K120" s="59"/>
      <c r="L120" s="63"/>
      <c r="M120" s="63"/>
      <c r="N120" s="60"/>
      <c r="O120" s="81"/>
      <c r="P120" s="83"/>
      <c r="Q120" s="83"/>
      <c r="R120" s="58"/>
      <c r="S120" s="59"/>
      <c r="T120" s="60"/>
      <c r="U120" s="191"/>
      <c r="V120" s="36" t="str">
        <f>IF(B120="","",IF(W119+X119&gt;=1,"確認",""))</f>
        <v/>
      </c>
      <c r="W120" s="112"/>
      <c r="X120" s="112"/>
      <c r="Y120" s="2">
        <f>W119+X119</f>
        <v>1</v>
      </c>
      <c r="Z120" s="2">
        <f t="shared" si="27"/>
        <v>0</v>
      </c>
      <c r="AA120" s="2" t="str">
        <f>TRIM(B120)</f>
        <v/>
      </c>
      <c r="AB120" s="2" t="str">
        <f>TRIM(C120)</f>
        <v/>
      </c>
      <c r="AC120" s="2" t="str">
        <f>TRIM(B119)</f>
        <v/>
      </c>
      <c r="AD120" s="2" t="str">
        <f>TRIM(C119)</f>
        <v/>
      </c>
      <c r="AE120" s="2">
        <f>D119</f>
        <v>0</v>
      </c>
      <c r="AF120" s="2">
        <f>E119</f>
        <v>0</v>
      </c>
      <c r="AG120" s="2" t="e">
        <f>VLOOKUP(MATCH("○",G119:R119,0),$X$1:$Z$12,2,FALSE)</f>
        <v>#N/A</v>
      </c>
      <c r="AH120" s="2" t="e">
        <f>VLOOKUP(MATCH("○",G119:R119,0),$X$1:$Z$12,3,FALSE)</f>
        <v>#N/A</v>
      </c>
      <c r="AI120" s="27" t="str">
        <f>TEXT(F119,"000.00")</f>
        <v>000.00</v>
      </c>
      <c r="AJ120" s="1" t="str">
        <f>IF(S119="○",AE120,"")</f>
        <v/>
      </c>
      <c r="AK120" s="1" t="str">
        <f>IF(T119="○",AE120,"")</f>
        <v/>
      </c>
      <c r="AL120" s="1" t="str">
        <f>IFERROR(AE120&amp;AF120&amp;VLOOKUP(AG120&amp;AH120,$W$1:$X$12,2,FALSE),"")</f>
        <v/>
      </c>
      <c r="AR120" s="2"/>
      <c r="AS120" s="2"/>
      <c r="AT120" s="2"/>
      <c r="AU120" s="2"/>
      <c r="AV120" s="2"/>
      <c r="AW120" s="2"/>
    </row>
    <row r="121" spans="1:49">
      <c r="A121" s="62">
        <f t="shared" ref="A121" si="31">A119+1</f>
        <v>33</v>
      </c>
      <c r="B121" s="30"/>
      <c r="C121" s="31"/>
      <c r="D121" s="63"/>
      <c r="E121" s="60"/>
      <c r="F121" s="189"/>
      <c r="G121" s="77"/>
      <c r="H121" s="63"/>
      <c r="I121" s="63"/>
      <c r="J121" s="65"/>
      <c r="K121" s="59"/>
      <c r="L121" s="63"/>
      <c r="M121" s="63"/>
      <c r="N121" s="60"/>
      <c r="O121" s="81"/>
      <c r="P121" s="83"/>
      <c r="Q121" s="83"/>
      <c r="R121" s="58"/>
      <c r="S121" s="59"/>
      <c r="T121" s="60"/>
      <c r="U121" s="191"/>
      <c r="V121" s="36" t="str">
        <f>IFERROR(IF(B122="","",CHOOSE(Y122,"未入力","種目","項目")),"")</f>
        <v/>
      </c>
      <c r="W121" s="112">
        <f>IF(COUNTA(B121:R122)=8,0,1)</f>
        <v>1</v>
      </c>
      <c r="X121" s="112">
        <f>IFERROR(IF(VLOOKUP(AF122,$AB$1:$AC$9,2,FALSE)=AG122,0,2),0)</f>
        <v>0</v>
      </c>
      <c r="AR121" s="2"/>
      <c r="AS121" s="2"/>
      <c r="AT121" s="2"/>
      <c r="AU121" s="2"/>
      <c r="AV121" s="2"/>
      <c r="AW121" s="2"/>
    </row>
    <row r="122" spans="1:49" ht="22.5" customHeight="1">
      <c r="A122" s="62"/>
      <c r="B122" s="30"/>
      <c r="C122" s="31"/>
      <c r="D122" s="63"/>
      <c r="E122" s="60"/>
      <c r="F122" s="189"/>
      <c r="G122" s="77"/>
      <c r="H122" s="63"/>
      <c r="I122" s="63"/>
      <c r="J122" s="65"/>
      <c r="K122" s="59"/>
      <c r="L122" s="63"/>
      <c r="M122" s="63"/>
      <c r="N122" s="60"/>
      <c r="O122" s="81"/>
      <c r="P122" s="83"/>
      <c r="Q122" s="83"/>
      <c r="R122" s="58"/>
      <c r="S122" s="59"/>
      <c r="T122" s="60"/>
      <c r="U122" s="191"/>
      <c r="V122" s="36" t="str">
        <f>IF(B122="","",IF(W121+X121&gt;=1,"確認",""))</f>
        <v/>
      </c>
      <c r="W122" s="112"/>
      <c r="X122" s="112"/>
      <c r="Y122" s="2">
        <f>W121+X121</f>
        <v>1</v>
      </c>
      <c r="Z122" s="2">
        <f t="shared" si="27"/>
        <v>0</v>
      </c>
      <c r="AA122" s="2" t="str">
        <f>TRIM(B122)</f>
        <v/>
      </c>
      <c r="AB122" s="2" t="str">
        <f>TRIM(C122)</f>
        <v/>
      </c>
      <c r="AC122" s="2" t="str">
        <f>TRIM(B121)</f>
        <v/>
      </c>
      <c r="AD122" s="2" t="str">
        <f>TRIM(C121)</f>
        <v/>
      </c>
      <c r="AE122" s="2">
        <f>D121</f>
        <v>0</v>
      </c>
      <c r="AF122" s="2">
        <f>E121</f>
        <v>0</v>
      </c>
      <c r="AG122" s="2" t="e">
        <f>VLOOKUP(MATCH("○",G121:R121,0),$X$1:$Z$12,2,FALSE)</f>
        <v>#N/A</v>
      </c>
      <c r="AH122" s="2" t="e">
        <f>VLOOKUP(MATCH("○",G121:R121,0),$X$1:$Z$12,3,FALSE)</f>
        <v>#N/A</v>
      </c>
      <c r="AI122" s="27" t="str">
        <f>TEXT(F121,"000.00")</f>
        <v>000.00</v>
      </c>
      <c r="AJ122" s="1" t="str">
        <f>IF(S121="○",AE122,"")</f>
        <v/>
      </c>
      <c r="AK122" s="1" t="str">
        <f>IF(T121="○",AE122,"")</f>
        <v/>
      </c>
      <c r="AL122" s="1" t="str">
        <f>IFERROR(AE122&amp;AF122&amp;VLOOKUP(AG122&amp;AH122,$W$1:$X$12,2,FALSE),"")</f>
        <v/>
      </c>
      <c r="AR122" s="2"/>
      <c r="AS122" s="2"/>
      <c r="AT122" s="2"/>
      <c r="AU122" s="2"/>
      <c r="AV122" s="2"/>
      <c r="AW122" s="2"/>
    </row>
    <row r="123" spans="1:49">
      <c r="A123" s="62">
        <f t="shared" ref="A123" si="32">A121+1</f>
        <v>34</v>
      </c>
      <c r="B123" s="30"/>
      <c r="C123" s="31"/>
      <c r="D123" s="63"/>
      <c r="E123" s="60"/>
      <c r="F123" s="189"/>
      <c r="G123" s="77"/>
      <c r="H123" s="63"/>
      <c r="I123" s="63"/>
      <c r="J123" s="65"/>
      <c r="K123" s="59"/>
      <c r="L123" s="63"/>
      <c r="M123" s="63"/>
      <c r="N123" s="60"/>
      <c r="O123" s="81"/>
      <c r="P123" s="83"/>
      <c r="Q123" s="83"/>
      <c r="R123" s="58"/>
      <c r="S123" s="59"/>
      <c r="T123" s="60"/>
      <c r="U123" s="191"/>
      <c r="V123" s="36" t="str">
        <f>IFERROR(IF(B124="","",CHOOSE(Y124,"未入力","種目","項目")),"")</f>
        <v/>
      </c>
      <c r="W123" s="112">
        <f>IF(COUNTA(B123:R124)=8,0,1)</f>
        <v>1</v>
      </c>
      <c r="X123" s="112">
        <f>IFERROR(IF(VLOOKUP(AF124,$AB$1:$AC$9,2,FALSE)=AG124,0,2),0)</f>
        <v>0</v>
      </c>
      <c r="AR123" s="2"/>
      <c r="AS123" s="2"/>
      <c r="AT123" s="2"/>
      <c r="AU123" s="2"/>
      <c r="AV123" s="2"/>
      <c r="AW123" s="2"/>
    </row>
    <row r="124" spans="1:49" ht="22.5" customHeight="1">
      <c r="A124" s="62"/>
      <c r="B124" s="30"/>
      <c r="C124" s="31"/>
      <c r="D124" s="63"/>
      <c r="E124" s="60"/>
      <c r="F124" s="189"/>
      <c r="G124" s="77"/>
      <c r="H124" s="63"/>
      <c r="I124" s="63"/>
      <c r="J124" s="65"/>
      <c r="K124" s="59"/>
      <c r="L124" s="63"/>
      <c r="M124" s="63"/>
      <c r="N124" s="60"/>
      <c r="O124" s="81"/>
      <c r="P124" s="83"/>
      <c r="Q124" s="83"/>
      <c r="R124" s="58"/>
      <c r="S124" s="59"/>
      <c r="T124" s="60"/>
      <c r="U124" s="191"/>
      <c r="V124" s="36" t="str">
        <f>IF(B124="","",IF(W123+X123&gt;=1,"確認",""))</f>
        <v/>
      </c>
      <c r="W124" s="112"/>
      <c r="X124" s="112"/>
      <c r="Y124" s="2">
        <f>W123+X123</f>
        <v>1</v>
      </c>
      <c r="Z124" s="2">
        <f t="shared" si="27"/>
        <v>0</v>
      </c>
      <c r="AA124" s="2" t="str">
        <f>TRIM(B124)</f>
        <v/>
      </c>
      <c r="AB124" s="2" t="str">
        <f>TRIM(C124)</f>
        <v/>
      </c>
      <c r="AC124" s="2" t="str">
        <f>TRIM(B123)</f>
        <v/>
      </c>
      <c r="AD124" s="2" t="str">
        <f>TRIM(C123)</f>
        <v/>
      </c>
      <c r="AE124" s="2">
        <f>D123</f>
        <v>0</v>
      </c>
      <c r="AF124" s="2">
        <f>E123</f>
        <v>0</v>
      </c>
      <c r="AG124" s="2" t="e">
        <f>VLOOKUP(MATCH("○",G123:R123,0),$X$1:$Z$12,2,FALSE)</f>
        <v>#N/A</v>
      </c>
      <c r="AH124" s="2" t="e">
        <f>VLOOKUP(MATCH("○",G123:R123,0),$X$1:$Z$12,3,FALSE)</f>
        <v>#N/A</v>
      </c>
      <c r="AI124" s="27" t="str">
        <f>TEXT(F123,"000.00")</f>
        <v>000.00</v>
      </c>
      <c r="AJ124" s="1" t="str">
        <f>IF(S123="○",AE124,"")</f>
        <v/>
      </c>
      <c r="AK124" s="1" t="str">
        <f>IF(T123="○",AE124,"")</f>
        <v/>
      </c>
      <c r="AL124" s="1" t="str">
        <f>IFERROR(AE124&amp;AF124&amp;VLOOKUP(AG124&amp;AH124,$W$1:$X$12,2,FALSE),"")</f>
        <v/>
      </c>
      <c r="AR124" s="2"/>
      <c r="AS124" s="2"/>
      <c r="AT124" s="2"/>
      <c r="AU124" s="2"/>
      <c r="AV124" s="2"/>
      <c r="AW124" s="2"/>
    </row>
    <row r="125" spans="1:49">
      <c r="A125" s="62">
        <f t="shared" ref="A125" si="33">A123+1</f>
        <v>35</v>
      </c>
      <c r="B125" s="30"/>
      <c r="C125" s="31"/>
      <c r="D125" s="63"/>
      <c r="E125" s="60"/>
      <c r="F125" s="189"/>
      <c r="G125" s="77"/>
      <c r="H125" s="63"/>
      <c r="I125" s="63"/>
      <c r="J125" s="65"/>
      <c r="K125" s="59"/>
      <c r="L125" s="63"/>
      <c r="M125" s="63"/>
      <c r="N125" s="60"/>
      <c r="O125" s="81"/>
      <c r="P125" s="83"/>
      <c r="Q125" s="83"/>
      <c r="R125" s="58"/>
      <c r="S125" s="59"/>
      <c r="T125" s="60"/>
      <c r="U125" s="191"/>
      <c r="V125" s="36" t="str">
        <f>IFERROR(IF(B126="","",CHOOSE(Y126,"未入力","種目","項目")),"")</f>
        <v/>
      </c>
      <c r="W125" s="112">
        <f>IF(COUNTA(B125:R126)=8,0,1)</f>
        <v>1</v>
      </c>
      <c r="X125" s="112">
        <f>IFERROR(IF(VLOOKUP(AF126,$AB$1:$AC$9,2,FALSE)=AG126,0,2),0)</f>
        <v>0</v>
      </c>
      <c r="AR125" s="2"/>
      <c r="AS125" s="2"/>
      <c r="AT125" s="2"/>
      <c r="AU125" s="2"/>
      <c r="AV125" s="2"/>
      <c r="AW125" s="2"/>
    </row>
    <row r="126" spans="1:49" ht="22.5" customHeight="1">
      <c r="A126" s="62"/>
      <c r="B126" s="30"/>
      <c r="C126" s="31"/>
      <c r="D126" s="63"/>
      <c r="E126" s="60"/>
      <c r="F126" s="189"/>
      <c r="G126" s="77"/>
      <c r="H126" s="63"/>
      <c r="I126" s="63"/>
      <c r="J126" s="65"/>
      <c r="K126" s="59"/>
      <c r="L126" s="63"/>
      <c r="M126" s="63"/>
      <c r="N126" s="60"/>
      <c r="O126" s="81"/>
      <c r="P126" s="83"/>
      <c r="Q126" s="83"/>
      <c r="R126" s="58"/>
      <c r="S126" s="59"/>
      <c r="T126" s="60"/>
      <c r="U126" s="191"/>
      <c r="V126" s="36" t="str">
        <f>IF(B126="","",IF(W125+X125&gt;=1,"確認",""))</f>
        <v/>
      </c>
      <c r="W126" s="112"/>
      <c r="X126" s="112"/>
      <c r="Y126" s="2">
        <f>W125+X125</f>
        <v>1</v>
      </c>
      <c r="Z126" s="2">
        <f t="shared" si="27"/>
        <v>0</v>
      </c>
      <c r="AA126" s="2" t="str">
        <f>TRIM(B126)</f>
        <v/>
      </c>
      <c r="AB126" s="2" t="str">
        <f>TRIM(C126)</f>
        <v/>
      </c>
      <c r="AC126" s="2" t="str">
        <f>TRIM(B125)</f>
        <v/>
      </c>
      <c r="AD126" s="2" t="str">
        <f>TRIM(C125)</f>
        <v/>
      </c>
      <c r="AE126" s="2">
        <f>D125</f>
        <v>0</v>
      </c>
      <c r="AF126" s="2">
        <f>E125</f>
        <v>0</v>
      </c>
      <c r="AG126" s="2" t="e">
        <f>VLOOKUP(MATCH("○",G125:R125,0),$X$1:$Z$12,2,FALSE)</f>
        <v>#N/A</v>
      </c>
      <c r="AH126" s="2" t="e">
        <f>VLOOKUP(MATCH("○",G125:R125,0),$X$1:$Z$12,3,FALSE)</f>
        <v>#N/A</v>
      </c>
      <c r="AI126" s="27" t="str">
        <f>TEXT(F125,"000.00")</f>
        <v>000.00</v>
      </c>
      <c r="AJ126" s="1" t="str">
        <f>IF(S125="○",AE126,"")</f>
        <v/>
      </c>
      <c r="AK126" s="1" t="str">
        <f>IF(T125="○",AE126,"")</f>
        <v/>
      </c>
      <c r="AL126" s="1" t="str">
        <f>IFERROR(AE126&amp;AF126&amp;VLOOKUP(AG126&amp;AH126,$W$1:$X$12,2,FALSE),"")</f>
        <v/>
      </c>
      <c r="AR126" s="2"/>
      <c r="AS126" s="2"/>
      <c r="AT126" s="2"/>
      <c r="AU126" s="2"/>
      <c r="AV126" s="2"/>
      <c r="AW126" s="2"/>
    </row>
    <row r="127" spans="1:49">
      <c r="A127" s="62">
        <f t="shared" ref="A127" si="34">A125+1</f>
        <v>36</v>
      </c>
      <c r="B127" s="30"/>
      <c r="C127" s="31"/>
      <c r="D127" s="63"/>
      <c r="E127" s="60"/>
      <c r="F127" s="189"/>
      <c r="G127" s="77"/>
      <c r="H127" s="63"/>
      <c r="I127" s="63"/>
      <c r="J127" s="65"/>
      <c r="K127" s="59"/>
      <c r="L127" s="63"/>
      <c r="M127" s="63"/>
      <c r="N127" s="60"/>
      <c r="O127" s="81"/>
      <c r="P127" s="83"/>
      <c r="Q127" s="83"/>
      <c r="R127" s="58"/>
      <c r="S127" s="59"/>
      <c r="T127" s="60"/>
      <c r="U127" s="191"/>
      <c r="V127" s="36" t="str">
        <f>IFERROR(IF(B128="","",CHOOSE(Y128,"未入力","種目","項目")),"")</f>
        <v/>
      </c>
      <c r="W127" s="112">
        <f>IF(COUNTA(B127:R128)=8,0,1)</f>
        <v>1</v>
      </c>
      <c r="X127" s="112">
        <f>IFERROR(IF(VLOOKUP(AF128,$AB$1:$AC$9,2,FALSE)=AG128,0,2),0)</f>
        <v>0</v>
      </c>
      <c r="AR127" s="2"/>
      <c r="AS127" s="2"/>
      <c r="AT127" s="2"/>
      <c r="AU127" s="2"/>
      <c r="AV127" s="2"/>
      <c r="AW127" s="2"/>
    </row>
    <row r="128" spans="1:49" ht="22.5" customHeight="1">
      <c r="A128" s="62"/>
      <c r="B128" s="30"/>
      <c r="C128" s="31"/>
      <c r="D128" s="63"/>
      <c r="E128" s="60"/>
      <c r="F128" s="189"/>
      <c r="G128" s="77"/>
      <c r="H128" s="63"/>
      <c r="I128" s="63"/>
      <c r="J128" s="65"/>
      <c r="K128" s="59"/>
      <c r="L128" s="63"/>
      <c r="M128" s="63"/>
      <c r="N128" s="60"/>
      <c r="O128" s="81"/>
      <c r="P128" s="83"/>
      <c r="Q128" s="83"/>
      <c r="R128" s="58"/>
      <c r="S128" s="59"/>
      <c r="T128" s="60"/>
      <c r="U128" s="191"/>
      <c r="V128" s="36" t="str">
        <f>IF(B128="","",IF(W127+X127&gt;=1,"確認",""))</f>
        <v/>
      </c>
      <c r="W128" s="112"/>
      <c r="X128" s="112"/>
      <c r="Y128" s="2">
        <f>W127+X127</f>
        <v>1</v>
      </c>
      <c r="Z128" s="2">
        <f t="shared" si="27"/>
        <v>0</v>
      </c>
      <c r="AA128" s="2" t="str">
        <f>TRIM(B128)</f>
        <v/>
      </c>
      <c r="AB128" s="2" t="str">
        <f>TRIM(C128)</f>
        <v/>
      </c>
      <c r="AC128" s="2" t="str">
        <f>TRIM(B127)</f>
        <v/>
      </c>
      <c r="AD128" s="2" t="str">
        <f>TRIM(C127)</f>
        <v/>
      </c>
      <c r="AE128" s="2">
        <f>D127</f>
        <v>0</v>
      </c>
      <c r="AF128" s="2">
        <f>E127</f>
        <v>0</v>
      </c>
      <c r="AG128" s="2" t="e">
        <f>VLOOKUP(MATCH("○",G127:R127,0),$X$1:$Z$12,2,FALSE)</f>
        <v>#N/A</v>
      </c>
      <c r="AH128" s="2" t="e">
        <f>VLOOKUP(MATCH("○",G127:R127,0),$X$1:$Z$12,3,FALSE)</f>
        <v>#N/A</v>
      </c>
      <c r="AI128" s="27" t="str">
        <f>TEXT(F127,"000.00")</f>
        <v>000.00</v>
      </c>
      <c r="AJ128" s="1" t="str">
        <f>IF(S127="○",AE128,"")</f>
        <v/>
      </c>
      <c r="AK128" s="1" t="str">
        <f>IF(T127="○",AE128,"")</f>
        <v/>
      </c>
      <c r="AL128" s="1" t="str">
        <f>IFERROR(AE128&amp;AF128&amp;VLOOKUP(AG128&amp;AH128,$W$1:$X$12,2,FALSE),"")</f>
        <v/>
      </c>
      <c r="AR128" s="2"/>
      <c r="AS128" s="2"/>
      <c r="AT128" s="2"/>
      <c r="AU128" s="2"/>
      <c r="AV128" s="2"/>
      <c r="AW128" s="2"/>
    </row>
    <row r="129" spans="1:49">
      <c r="A129" s="62">
        <f t="shared" ref="A129" si="35">A127+1</f>
        <v>37</v>
      </c>
      <c r="B129" s="30"/>
      <c r="C129" s="31"/>
      <c r="D129" s="63"/>
      <c r="E129" s="60"/>
      <c r="F129" s="189"/>
      <c r="G129" s="77"/>
      <c r="H129" s="63"/>
      <c r="I129" s="63"/>
      <c r="J129" s="65"/>
      <c r="K129" s="59"/>
      <c r="L129" s="63"/>
      <c r="M129" s="63"/>
      <c r="N129" s="60"/>
      <c r="O129" s="81"/>
      <c r="P129" s="83"/>
      <c r="Q129" s="83"/>
      <c r="R129" s="58"/>
      <c r="S129" s="59"/>
      <c r="T129" s="60"/>
      <c r="U129" s="191"/>
      <c r="V129" s="36" t="str">
        <f>IFERROR(IF(B130="","",CHOOSE(Y130,"未入力","種目","項目")),"")</f>
        <v/>
      </c>
      <c r="W129" s="112">
        <f>IF(COUNTA(B129:R130)=8,0,1)</f>
        <v>1</v>
      </c>
      <c r="X129" s="112">
        <f>IFERROR(IF(VLOOKUP(AF130,$AB$1:$AC$9,2,FALSE)=AG130,0,2),0)</f>
        <v>0</v>
      </c>
      <c r="AR129" s="2"/>
      <c r="AS129" s="2"/>
      <c r="AT129" s="2"/>
      <c r="AU129" s="2"/>
      <c r="AV129" s="2"/>
      <c r="AW129" s="2"/>
    </row>
    <row r="130" spans="1:49" ht="22.5" customHeight="1">
      <c r="A130" s="62"/>
      <c r="B130" s="34"/>
      <c r="C130" s="35"/>
      <c r="D130" s="192"/>
      <c r="E130" s="60"/>
      <c r="F130" s="189"/>
      <c r="G130" s="193"/>
      <c r="H130" s="192"/>
      <c r="I130" s="192"/>
      <c r="J130" s="194"/>
      <c r="K130" s="195"/>
      <c r="L130" s="192"/>
      <c r="M130" s="192"/>
      <c r="N130" s="196"/>
      <c r="O130" s="197"/>
      <c r="P130" s="198"/>
      <c r="Q130" s="198"/>
      <c r="R130" s="199"/>
      <c r="S130" s="195"/>
      <c r="T130" s="196"/>
      <c r="U130" s="200"/>
      <c r="V130" s="36" t="str">
        <f>IF(B130="","",IF(W129+X129&gt;=1,"確認",""))</f>
        <v/>
      </c>
      <c r="W130" s="112"/>
      <c r="X130" s="112"/>
      <c r="Y130" s="2">
        <f>W129+X129</f>
        <v>1</v>
      </c>
      <c r="Z130" s="2">
        <f t="shared" si="27"/>
        <v>0</v>
      </c>
      <c r="AA130" s="2" t="str">
        <f>TRIM(B130)</f>
        <v/>
      </c>
      <c r="AB130" s="2" t="str">
        <f>TRIM(C130)</f>
        <v/>
      </c>
      <c r="AC130" s="2" t="str">
        <f>TRIM(B129)</f>
        <v/>
      </c>
      <c r="AD130" s="2" t="str">
        <f>TRIM(C129)</f>
        <v/>
      </c>
      <c r="AE130" s="2">
        <f>D129</f>
        <v>0</v>
      </c>
      <c r="AF130" s="2">
        <f>E129</f>
        <v>0</v>
      </c>
      <c r="AG130" s="2" t="e">
        <f>VLOOKUP(MATCH("○",G129:R129,0),$X$1:$Z$12,2,FALSE)</f>
        <v>#N/A</v>
      </c>
      <c r="AH130" s="2" t="e">
        <f>VLOOKUP(MATCH("○",G129:R129,0),$X$1:$Z$12,3,FALSE)</f>
        <v>#N/A</v>
      </c>
      <c r="AI130" s="27" t="str">
        <f>TEXT(F129,"000.00")</f>
        <v>000.00</v>
      </c>
      <c r="AJ130" s="1" t="str">
        <f>IF(S129="○",AE130,"")</f>
        <v/>
      </c>
      <c r="AK130" s="1" t="str">
        <f>IF(T129="○",AE130,"")</f>
        <v/>
      </c>
      <c r="AL130" s="1" t="str">
        <f>IFERROR(AE130&amp;AF130&amp;VLOOKUP(AG130&amp;AH130,$W$1:$X$12,2,FALSE),"")</f>
        <v/>
      </c>
      <c r="AR130" s="2"/>
      <c r="AS130" s="2"/>
      <c r="AT130" s="2"/>
      <c r="AU130" s="2"/>
      <c r="AV130" s="2"/>
      <c r="AW130" s="2"/>
    </row>
    <row r="131" spans="1:49">
      <c r="A131" s="62">
        <f t="shared" ref="A131" si="36">A129+1</f>
        <v>38</v>
      </c>
      <c r="B131" s="30"/>
      <c r="C131" s="31"/>
      <c r="D131" s="63"/>
      <c r="E131" s="60"/>
      <c r="F131" s="189"/>
      <c r="G131" s="77"/>
      <c r="H131" s="63"/>
      <c r="I131" s="63"/>
      <c r="J131" s="65"/>
      <c r="K131" s="59"/>
      <c r="L131" s="63"/>
      <c r="M131" s="63"/>
      <c r="N131" s="60"/>
      <c r="O131" s="81"/>
      <c r="P131" s="83"/>
      <c r="Q131" s="83"/>
      <c r="R131" s="58"/>
      <c r="S131" s="59"/>
      <c r="T131" s="60"/>
      <c r="U131" s="191"/>
      <c r="V131" s="36" t="str">
        <f>IFERROR(IF(B132="","",CHOOSE(Y132,"未入力","種目","項目")),"")</f>
        <v/>
      </c>
      <c r="W131" s="112">
        <f>IF(COUNTA(B131:R132)=8,0,1)</f>
        <v>1</v>
      </c>
      <c r="X131" s="112">
        <f>IFERROR(IF(VLOOKUP(AF132,$AB$1:$AC$9,2,FALSE)=AG132,0,2),0)</f>
        <v>0</v>
      </c>
      <c r="AR131" s="2"/>
      <c r="AS131" s="2"/>
      <c r="AT131" s="2"/>
      <c r="AU131" s="2"/>
      <c r="AV131" s="2"/>
      <c r="AW131" s="2"/>
    </row>
    <row r="132" spans="1:49" ht="22.5" customHeight="1">
      <c r="A132" s="62"/>
      <c r="B132" s="30"/>
      <c r="C132" s="31"/>
      <c r="D132" s="63"/>
      <c r="E132" s="60"/>
      <c r="F132" s="189"/>
      <c r="G132" s="77"/>
      <c r="H132" s="63"/>
      <c r="I132" s="63"/>
      <c r="J132" s="65"/>
      <c r="K132" s="59"/>
      <c r="L132" s="63"/>
      <c r="M132" s="63"/>
      <c r="N132" s="60"/>
      <c r="O132" s="81"/>
      <c r="P132" s="83"/>
      <c r="Q132" s="83"/>
      <c r="R132" s="58"/>
      <c r="S132" s="59"/>
      <c r="T132" s="60"/>
      <c r="U132" s="191"/>
      <c r="V132" s="36" t="str">
        <f>IF(B132="","",IF(W131+X131&gt;=1,"確認",""))</f>
        <v/>
      </c>
      <c r="W132" s="112"/>
      <c r="X132" s="112"/>
      <c r="Y132" s="2">
        <f>W131+X131</f>
        <v>1</v>
      </c>
      <c r="Z132" s="2">
        <f t="shared" si="27"/>
        <v>0</v>
      </c>
      <c r="AA132" s="2" t="str">
        <f>TRIM(B132)</f>
        <v/>
      </c>
      <c r="AB132" s="2" t="str">
        <f>TRIM(C132)</f>
        <v/>
      </c>
      <c r="AC132" s="2" t="str">
        <f>TRIM(B131)</f>
        <v/>
      </c>
      <c r="AD132" s="2" t="str">
        <f>TRIM(C131)</f>
        <v/>
      </c>
      <c r="AE132" s="2">
        <f>D131</f>
        <v>0</v>
      </c>
      <c r="AF132" s="2">
        <f>E131</f>
        <v>0</v>
      </c>
      <c r="AG132" s="2" t="e">
        <f>VLOOKUP(MATCH("○",G131:R131,0),$X$1:$Z$12,2,FALSE)</f>
        <v>#N/A</v>
      </c>
      <c r="AH132" s="2" t="e">
        <f>VLOOKUP(MATCH("○",G131:R131,0),$X$1:$Z$12,3,FALSE)</f>
        <v>#N/A</v>
      </c>
      <c r="AI132" s="27" t="str">
        <f>TEXT(F131,"000.00")</f>
        <v>000.00</v>
      </c>
      <c r="AJ132" s="1" t="str">
        <f>IF(S131="○",AE132,"")</f>
        <v/>
      </c>
      <c r="AK132" s="1" t="str">
        <f>IF(T131="○",AE132,"")</f>
        <v/>
      </c>
      <c r="AL132" s="1" t="str">
        <f>IFERROR(AE132&amp;AF132&amp;VLOOKUP(AG132&amp;AH132,$W$1:$X$12,2,FALSE),"")</f>
        <v/>
      </c>
      <c r="AR132" s="2"/>
      <c r="AS132" s="2"/>
      <c r="AT132" s="2"/>
      <c r="AU132" s="2"/>
      <c r="AV132" s="2"/>
      <c r="AW132" s="2"/>
    </row>
    <row r="133" spans="1:49">
      <c r="A133" s="62">
        <f t="shared" ref="A133" si="37">A131+1</f>
        <v>39</v>
      </c>
      <c r="B133" s="30"/>
      <c r="C133" s="31"/>
      <c r="D133" s="63"/>
      <c r="E133" s="60"/>
      <c r="F133" s="189"/>
      <c r="G133" s="77"/>
      <c r="H133" s="63"/>
      <c r="I133" s="63"/>
      <c r="J133" s="65"/>
      <c r="K133" s="59"/>
      <c r="L133" s="63"/>
      <c r="M133" s="63"/>
      <c r="N133" s="60"/>
      <c r="O133" s="81"/>
      <c r="P133" s="83"/>
      <c r="Q133" s="83"/>
      <c r="R133" s="58"/>
      <c r="S133" s="59"/>
      <c r="T133" s="60"/>
      <c r="U133" s="191"/>
      <c r="V133" s="36" t="str">
        <f>IFERROR(IF(B134="","",CHOOSE(Y134,"未入力","種目","項目")),"")</f>
        <v/>
      </c>
      <c r="W133" s="112">
        <f>IF(COUNTA(B133:R134)=8,0,1)</f>
        <v>1</v>
      </c>
      <c r="X133" s="112">
        <f>IFERROR(IF(VLOOKUP(AF134,$AB$1:$AC$9,2,FALSE)=AG134,0,2),0)</f>
        <v>0</v>
      </c>
      <c r="AR133" s="2"/>
      <c r="AS133" s="2"/>
      <c r="AT133" s="2"/>
      <c r="AU133" s="2"/>
      <c r="AV133" s="2"/>
      <c r="AW133" s="2"/>
    </row>
    <row r="134" spans="1:49" ht="22.5" customHeight="1">
      <c r="A134" s="62"/>
      <c r="B134" s="30"/>
      <c r="C134" s="31"/>
      <c r="D134" s="63"/>
      <c r="E134" s="60"/>
      <c r="F134" s="189"/>
      <c r="G134" s="77"/>
      <c r="H134" s="63"/>
      <c r="I134" s="63"/>
      <c r="J134" s="65"/>
      <c r="K134" s="59"/>
      <c r="L134" s="63"/>
      <c r="M134" s="63"/>
      <c r="N134" s="60"/>
      <c r="O134" s="81"/>
      <c r="P134" s="83"/>
      <c r="Q134" s="83"/>
      <c r="R134" s="58"/>
      <c r="S134" s="59"/>
      <c r="T134" s="60"/>
      <c r="U134" s="191"/>
      <c r="V134" s="36" t="str">
        <f>IF(B134="","",IF(W133+X133&gt;=1,"確認",""))</f>
        <v/>
      </c>
      <c r="W134" s="112"/>
      <c r="X134" s="112"/>
      <c r="Y134" s="2">
        <f>W133+X133</f>
        <v>1</v>
      </c>
      <c r="Z134" s="2">
        <f t="shared" si="27"/>
        <v>0</v>
      </c>
      <c r="AA134" s="2" t="str">
        <f>TRIM(B134)</f>
        <v/>
      </c>
      <c r="AB134" s="2" t="str">
        <f>TRIM(C134)</f>
        <v/>
      </c>
      <c r="AC134" s="2" t="str">
        <f>TRIM(B133)</f>
        <v/>
      </c>
      <c r="AD134" s="2" t="str">
        <f>TRIM(C133)</f>
        <v/>
      </c>
      <c r="AE134" s="2">
        <f>D133</f>
        <v>0</v>
      </c>
      <c r="AF134" s="2">
        <f>E133</f>
        <v>0</v>
      </c>
      <c r="AG134" s="2" t="e">
        <f>VLOOKUP(MATCH("○",G133:R133,0),$X$1:$Z$12,2,FALSE)</f>
        <v>#N/A</v>
      </c>
      <c r="AH134" s="2" t="e">
        <f>VLOOKUP(MATCH("○",G133:R133,0),$X$1:$Z$12,3,FALSE)</f>
        <v>#N/A</v>
      </c>
      <c r="AI134" s="27" t="str">
        <f>TEXT(F133,"000.00")</f>
        <v>000.00</v>
      </c>
      <c r="AJ134" s="1" t="str">
        <f>IF(S133="○",AE134,"")</f>
        <v/>
      </c>
      <c r="AK134" s="1" t="str">
        <f>IF(T133="○",AE134,"")</f>
        <v/>
      </c>
      <c r="AL134" s="1" t="str">
        <f>IFERROR(AE134&amp;AF134&amp;VLOOKUP(AG134&amp;AH134,$W$1:$X$12,2,FALSE),"")</f>
        <v/>
      </c>
      <c r="AR134" s="2"/>
      <c r="AS134" s="2"/>
      <c r="AT134" s="2"/>
      <c r="AU134" s="2"/>
      <c r="AV134" s="2"/>
      <c r="AW134" s="2"/>
    </row>
    <row r="135" spans="1:49">
      <c r="A135" s="62">
        <f t="shared" ref="A135" si="38">A133+1</f>
        <v>40</v>
      </c>
      <c r="B135" s="30"/>
      <c r="C135" s="31"/>
      <c r="D135" s="63"/>
      <c r="E135" s="60"/>
      <c r="F135" s="189"/>
      <c r="G135" s="77"/>
      <c r="H135" s="63"/>
      <c r="I135" s="63"/>
      <c r="J135" s="65"/>
      <c r="K135" s="59"/>
      <c r="L135" s="63"/>
      <c r="M135" s="63"/>
      <c r="N135" s="60"/>
      <c r="O135" s="81"/>
      <c r="P135" s="83"/>
      <c r="Q135" s="83"/>
      <c r="R135" s="58"/>
      <c r="S135" s="59"/>
      <c r="T135" s="60"/>
      <c r="U135" s="191"/>
      <c r="V135" s="36" t="str">
        <f>IFERROR(IF(B136="","",CHOOSE(Y136,"未入力","種目","項目")),"")</f>
        <v/>
      </c>
      <c r="W135" s="112">
        <f>IF(COUNTA(B135:R136)=8,0,1)</f>
        <v>1</v>
      </c>
      <c r="X135" s="112">
        <f>IFERROR(IF(VLOOKUP(AF136,$AB$1:$AC$9,2,FALSE)=AG136,0,2),0)</f>
        <v>0</v>
      </c>
      <c r="AR135" s="2"/>
      <c r="AS135" s="2"/>
      <c r="AT135" s="2"/>
      <c r="AU135" s="2"/>
      <c r="AV135" s="2"/>
      <c r="AW135" s="2"/>
    </row>
    <row r="136" spans="1:49" ht="22.5" customHeight="1">
      <c r="A136" s="62"/>
      <c r="B136" s="30"/>
      <c r="C136" s="31"/>
      <c r="D136" s="63"/>
      <c r="E136" s="60"/>
      <c r="F136" s="189"/>
      <c r="G136" s="77"/>
      <c r="H136" s="63"/>
      <c r="I136" s="63"/>
      <c r="J136" s="65"/>
      <c r="K136" s="59"/>
      <c r="L136" s="63"/>
      <c r="M136" s="63"/>
      <c r="N136" s="60"/>
      <c r="O136" s="81"/>
      <c r="P136" s="83"/>
      <c r="Q136" s="83"/>
      <c r="R136" s="58"/>
      <c r="S136" s="59"/>
      <c r="T136" s="60"/>
      <c r="U136" s="191"/>
      <c r="V136" s="36" t="str">
        <f>IF(B136="","",IF(W135+X135&gt;=1,"確認",""))</f>
        <v/>
      </c>
      <c r="W136" s="112"/>
      <c r="X136" s="112"/>
      <c r="Y136" s="2">
        <f>W135+X135</f>
        <v>1</v>
      </c>
      <c r="Z136" s="2">
        <f t="shared" si="27"/>
        <v>0</v>
      </c>
      <c r="AA136" s="2" t="str">
        <f>TRIM(B136)</f>
        <v/>
      </c>
      <c r="AB136" s="2" t="str">
        <f>TRIM(C136)</f>
        <v/>
      </c>
      <c r="AC136" s="2" t="str">
        <f>TRIM(B135)</f>
        <v/>
      </c>
      <c r="AD136" s="2" t="str">
        <f>TRIM(C135)</f>
        <v/>
      </c>
      <c r="AE136" s="2">
        <f>D135</f>
        <v>0</v>
      </c>
      <c r="AF136" s="2">
        <f>E135</f>
        <v>0</v>
      </c>
      <c r="AG136" s="2" t="e">
        <f>VLOOKUP(MATCH("○",G135:R135,0),$X$1:$Z$12,2,FALSE)</f>
        <v>#N/A</v>
      </c>
      <c r="AH136" s="2" t="e">
        <f>VLOOKUP(MATCH("○",G135:R135,0),$X$1:$Z$12,3,FALSE)</f>
        <v>#N/A</v>
      </c>
      <c r="AI136" s="27" t="str">
        <f>TEXT(F135,"000.00")</f>
        <v>000.00</v>
      </c>
      <c r="AJ136" s="1" t="str">
        <f>IF(S135="○",AE136,"")</f>
        <v/>
      </c>
      <c r="AK136" s="1" t="str">
        <f>IF(T135="○",AE136,"")</f>
        <v/>
      </c>
      <c r="AL136" s="1" t="str">
        <f>IFERROR(AE136&amp;AF136&amp;VLOOKUP(AG136&amp;AH136,$W$1:$X$12,2,FALSE),"")</f>
        <v/>
      </c>
      <c r="AR136" s="2"/>
      <c r="AS136" s="2"/>
      <c r="AT136" s="2"/>
      <c r="AU136" s="2"/>
      <c r="AV136" s="2"/>
      <c r="AW136" s="2"/>
    </row>
    <row r="137" spans="1:49">
      <c r="A137" s="62">
        <f t="shared" ref="A137" si="39">A135+1</f>
        <v>41</v>
      </c>
      <c r="B137" s="30"/>
      <c r="C137" s="31"/>
      <c r="D137" s="63"/>
      <c r="E137" s="60"/>
      <c r="F137" s="189"/>
      <c r="G137" s="77"/>
      <c r="H137" s="63"/>
      <c r="I137" s="63"/>
      <c r="J137" s="65"/>
      <c r="K137" s="59"/>
      <c r="L137" s="63"/>
      <c r="M137" s="63"/>
      <c r="N137" s="60"/>
      <c r="O137" s="81"/>
      <c r="P137" s="83"/>
      <c r="Q137" s="83"/>
      <c r="R137" s="58"/>
      <c r="S137" s="59"/>
      <c r="T137" s="60"/>
      <c r="U137" s="191"/>
      <c r="V137" s="36" t="str">
        <f>IFERROR(IF(B138="","",CHOOSE(Y138,"未入力","種目","項目")),"")</f>
        <v/>
      </c>
      <c r="W137" s="112">
        <f>IF(COUNTA(B137:R138)=8,0,1)</f>
        <v>1</v>
      </c>
      <c r="X137" s="112">
        <f>IFERROR(IF(VLOOKUP(AF138,$AB$1:$AC$9,2,FALSE)=AG138,0,2),0)</f>
        <v>0</v>
      </c>
      <c r="AR137" s="2"/>
      <c r="AS137" s="2"/>
      <c r="AT137" s="2"/>
      <c r="AU137" s="2"/>
      <c r="AV137" s="2"/>
      <c r="AW137" s="2"/>
    </row>
    <row r="138" spans="1:49" ht="22.5" customHeight="1">
      <c r="A138" s="62"/>
      <c r="B138" s="30"/>
      <c r="C138" s="31"/>
      <c r="D138" s="63"/>
      <c r="E138" s="60"/>
      <c r="F138" s="189"/>
      <c r="G138" s="77"/>
      <c r="H138" s="63"/>
      <c r="I138" s="63"/>
      <c r="J138" s="65"/>
      <c r="K138" s="59"/>
      <c r="L138" s="63"/>
      <c r="M138" s="63"/>
      <c r="N138" s="60"/>
      <c r="O138" s="81"/>
      <c r="P138" s="83"/>
      <c r="Q138" s="83"/>
      <c r="R138" s="58"/>
      <c r="S138" s="59"/>
      <c r="T138" s="60"/>
      <c r="U138" s="191"/>
      <c r="V138" s="36" t="str">
        <f>IF(B138="","",IF(W137+X137&gt;=1,"確認",""))</f>
        <v/>
      </c>
      <c r="W138" s="112"/>
      <c r="X138" s="112"/>
      <c r="Y138" s="2">
        <f>W137+X137</f>
        <v>1</v>
      </c>
      <c r="Z138" s="2">
        <f t="shared" si="27"/>
        <v>0</v>
      </c>
      <c r="AA138" s="2" t="str">
        <f>TRIM(B138)</f>
        <v/>
      </c>
      <c r="AB138" s="2" t="str">
        <f>TRIM(C138)</f>
        <v/>
      </c>
      <c r="AC138" s="2" t="str">
        <f>TRIM(B137)</f>
        <v/>
      </c>
      <c r="AD138" s="2" t="str">
        <f>TRIM(C137)</f>
        <v/>
      </c>
      <c r="AE138" s="2">
        <f>D137</f>
        <v>0</v>
      </c>
      <c r="AF138" s="2">
        <f>E137</f>
        <v>0</v>
      </c>
      <c r="AG138" s="2" t="e">
        <f>VLOOKUP(MATCH("○",G137:R137,0),$X$1:$Z$12,2,FALSE)</f>
        <v>#N/A</v>
      </c>
      <c r="AH138" s="2" t="e">
        <f>VLOOKUP(MATCH("○",G137:R137,0),$X$1:$Z$12,3,FALSE)</f>
        <v>#N/A</v>
      </c>
      <c r="AI138" s="27" t="str">
        <f>TEXT(F137,"000.00")</f>
        <v>000.00</v>
      </c>
      <c r="AJ138" s="1" t="str">
        <f>IF(S137="○",AE138,"")</f>
        <v/>
      </c>
      <c r="AK138" s="1" t="str">
        <f>IF(T137="○",AE138,"")</f>
        <v/>
      </c>
      <c r="AL138" s="1" t="str">
        <f>IFERROR(AE138&amp;AF138&amp;VLOOKUP(AG138&amp;AH138,$W$1:$X$12,2,FALSE),"")</f>
        <v/>
      </c>
      <c r="AR138" s="2"/>
      <c r="AS138" s="2"/>
      <c r="AT138" s="2"/>
      <c r="AU138" s="2"/>
      <c r="AV138" s="2"/>
      <c r="AW138" s="2"/>
    </row>
    <row r="139" spans="1:49">
      <c r="A139" s="62">
        <f t="shared" ref="A139:A141" si="40">A137+1</f>
        <v>42</v>
      </c>
      <c r="B139" s="30"/>
      <c r="C139" s="31"/>
      <c r="D139" s="63"/>
      <c r="E139" s="60"/>
      <c r="F139" s="189"/>
      <c r="G139" s="77"/>
      <c r="H139" s="63"/>
      <c r="I139" s="63"/>
      <c r="J139" s="65"/>
      <c r="K139" s="59"/>
      <c r="L139" s="63"/>
      <c r="M139" s="63"/>
      <c r="N139" s="60"/>
      <c r="O139" s="81"/>
      <c r="P139" s="83"/>
      <c r="Q139" s="83"/>
      <c r="R139" s="58"/>
      <c r="S139" s="59"/>
      <c r="T139" s="60"/>
      <c r="U139" s="191"/>
      <c r="V139" s="36" t="str">
        <f>IFERROR(IF(B140="","",CHOOSE(Y140,"未入力","種目","項目")),"")</f>
        <v/>
      </c>
      <c r="W139" s="112">
        <f>IF(COUNTA(B139:R140)=8,0,1)</f>
        <v>1</v>
      </c>
      <c r="X139" s="112">
        <f>IFERROR(IF(VLOOKUP(AF140,$AB$1:$AC$9,2,FALSE)=AG140,0,2),0)</f>
        <v>0</v>
      </c>
      <c r="AR139" s="2"/>
      <c r="AS139" s="2"/>
      <c r="AT139" s="2"/>
      <c r="AU139" s="2"/>
      <c r="AV139" s="2"/>
      <c r="AW139" s="2"/>
    </row>
    <row r="140" spans="1:49" ht="22.5" customHeight="1">
      <c r="A140" s="62"/>
      <c r="B140" s="30"/>
      <c r="C140" s="31"/>
      <c r="D140" s="63"/>
      <c r="E140" s="60"/>
      <c r="F140" s="189"/>
      <c r="G140" s="77"/>
      <c r="H140" s="63"/>
      <c r="I140" s="63"/>
      <c r="J140" s="65"/>
      <c r="K140" s="59"/>
      <c r="L140" s="63"/>
      <c r="M140" s="63"/>
      <c r="N140" s="60"/>
      <c r="O140" s="81"/>
      <c r="P140" s="83"/>
      <c r="Q140" s="83"/>
      <c r="R140" s="58"/>
      <c r="S140" s="59"/>
      <c r="T140" s="60"/>
      <c r="U140" s="191"/>
      <c r="V140" s="36" t="str">
        <f>IF(B140="","",IF(W139+X139&gt;=1,"確認",""))</f>
        <v/>
      </c>
      <c r="W140" s="112"/>
      <c r="X140" s="112"/>
      <c r="Y140" s="2">
        <f>W139+X139</f>
        <v>1</v>
      </c>
      <c r="Z140" s="2">
        <f t="shared" si="27"/>
        <v>0</v>
      </c>
      <c r="AA140" s="2" t="str">
        <f>TRIM(B140)</f>
        <v/>
      </c>
      <c r="AB140" s="2" t="str">
        <f>TRIM(C140)</f>
        <v/>
      </c>
      <c r="AC140" s="2" t="str">
        <f>TRIM(B139)</f>
        <v/>
      </c>
      <c r="AD140" s="2" t="str">
        <f>TRIM(C139)</f>
        <v/>
      </c>
      <c r="AE140" s="2">
        <f>D139</f>
        <v>0</v>
      </c>
      <c r="AF140" s="2">
        <f>E139</f>
        <v>0</v>
      </c>
      <c r="AG140" s="2" t="e">
        <f>VLOOKUP(MATCH("○",G139:R139,0),$X$1:$Z$12,2,FALSE)</f>
        <v>#N/A</v>
      </c>
      <c r="AH140" s="2" t="e">
        <f>VLOOKUP(MATCH("○",G139:R139,0),$X$1:$Z$12,3,FALSE)</f>
        <v>#N/A</v>
      </c>
      <c r="AI140" s="27" t="str">
        <f>TEXT(F139,"000.00")</f>
        <v>000.00</v>
      </c>
      <c r="AJ140" s="1" t="str">
        <f>IF(S139="○",AE140,"")</f>
        <v/>
      </c>
      <c r="AK140" s="1" t="str">
        <f>IF(T139="○",AE140,"")</f>
        <v/>
      </c>
      <c r="AL140" s="1" t="str">
        <f>IFERROR(AE140&amp;AF140&amp;VLOOKUP(AG140&amp;AH140,$W$1:$X$12,2,FALSE),"")</f>
        <v/>
      </c>
      <c r="AR140" s="2"/>
      <c r="AS140" s="2"/>
      <c r="AT140" s="2"/>
      <c r="AU140" s="2"/>
      <c r="AV140" s="2"/>
      <c r="AW140" s="2"/>
    </row>
    <row r="141" spans="1:49">
      <c r="A141" s="62">
        <f t="shared" si="40"/>
        <v>43</v>
      </c>
      <c r="B141" s="30"/>
      <c r="C141" s="31"/>
      <c r="D141" s="63"/>
      <c r="E141" s="60"/>
      <c r="F141" s="189"/>
      <c r="G141" s="77"/>
      <c r="H141" s="63"/>
      <c r="I141" s="63"/>
      <c r="J141" s="65"/>
      <c r="K141" s="59"/>
      <c r="L141" s="63"/>
      <c r="M141" s="63"/>
      <c r="N141" s="60"/>
      <c r="O141" s="81"/>
      <c r="P141" s="83"/>
      <c r="Q141" s="83"/>
      <c r="R141" s="58"/>
      <c r="S141" s="59"/>
      <c r="T141" s="60"/>
      <c r="U141" s="191"/>
      <c r="V141" s="36" t="str">
        <f>IFERROR(IF(B142="","",CHOOSE(Y142,"未入力","種目","項目")),"")</f>
        <v/>
      </c>
      <c r="W141" s="112">
        <f>IF(COUNTA(B141:R142)=8,0,1)</f>
        <v>1</v>
      </c>
      <c r="X141" s="112">
        <f>IFERROR(IF(VLOOKUP(AF142,$AB$1:$AC$9,2,FALSE)=AG142,0,2),0)</f>
        <v>0</v>
      </c>
      <c r="AR141" s="2"/>
      <c r="AS141" s="2"/>
      <c r="AT141" s="2"/>
      <c r="AU141" s="2"/>
      <c r="AV141" s="2"/>
      <c r="AW141" s="2"/>
    </row>
    <row r="142" spans="1:49" ht="22.5" customHeight="1">
      <c r="A142" s="62"/>
      <c r="B142" s="30"/>
      <c r="C142" s="31"/>
      <c r="D142" s="63"/>
      <c r="E142" s="60"/>
      <c r="F142" s="189"/>
      <c r="G142" s="77"/>
      <c r="H142" s="63"/>
      <c r="I142" s="63"/>
      <c r="J142" s="65"/>
      <c r="K142" s="59"/>
      <c r="L142" s="63"/>
      <c r="M142" s="63"/>
      <c r="N142" s="60"/>
      <c r="O142" s="81"/>
      <c r="P142" s="83"/>
      <c r="Q142" s="83"/>
      <c r="R142" s="58"/>
      <c r="S142" s="59"/>
      <c r="T142" s="60"/>
      <c r="U142" s="191"/>
      <c r="V142" s="36" t="str">
        <f>IF(B142="","",IF(W141+X141&gt;=1,"確認",""))</f>
        <v/>
      </c>
      <c r="W142" s="112"/>
      <c r="X142" s="112"/>
      <c r="Y142" s="2">
        <f>W141+X141</f>
        <v>1</v>
      </c>
      <c r="Z142" s="2">
        <f t="shared" si="27"/>
        <v>0</v>
      </c>
      <c r="AA142" s="2" t="str">
        <f>TRIM(B142)</f>
        <v/>
      </c>
      <c r="AB142" s="2" t="str">
        <f>TRIM(C142)</f>
        <v/>
      </c>
      <c r="AC142" s="2" t="str">
        <f>TRIM(B141)</f>
        <v/>
      </c>
      <c r="AD142" s="2" t="str">
        <f>TRIM(C141)</f>
        <v/>
      </c>
      <c r="AE142" s="2">
        <f>D141</f>
        <v>0</v>
      </c>
      <c r="AF142" s="2">
        <f>E141</f>
        <v>0</v>
      </c>
      <c r="AG142" s="2" t="e">
        <f>VLOOKUP(MATCH("○",G141:R141,0),$X$1:$Z$12,2,FALSE)</f>
        <v>#N/A</v>
      </c>
      <c r="AH142" s="2" t="e">
        <f>VLOOKUP(MATCH("○",G141:R141,0),$X$1:$Z$12,3,FALSE)</f>
        <v>#N/A</v>
      </c>
      <c r="AI142" s="27" t="str">
        <f>TEXT(F141,"000.00")</f>
        <v>000.00</v>
      </c>
      <c r="AJ142" s="1" t="str">
        <f>IF(S141="○",AE142,"")</f>
        <v/>
      </c>
      <c r="AK142" s="1" t="str">
        <f>IF(T141="○",AE142,"")</f>
        <v/>
      </c>
      <c r="AL142" s="1" t="str">
        <f>IFERROR(AE142&amp;AF142&amp;VLOOKUP(AG142&amp;AH142,$W$1:$X$12,2,FALSE),"")</f>
        <v/>
      </c>
      <c r="AR142" s="2"/>
      <c r="AS142" s="2"/>
      <c r="AT142" s="2"/>
      <c r="AU142" s="2"/>
      <c r="AV142" s="2"/>
      <c r="AW142" s="2"/>
    </row>
    <row r="143" spans="1:49">
      <c r="A143" s="62">
        <f>A141+1</f>
        <v>44</v>
      </c>
      <c r="B143" s="30"/>
      <c r="C143" s="31"/>
      <c r="D143" s="63"/>
      <c r="E143" s="60"/>
      <c r="F143" s="189"/>
      <c r="G143" s="77"/>
      <c r="H143" s="63"/>
      <c r="I143" s="63"/>
      <c r="J143" s="65"/>
      <c r="K143" s="59"/>
      <c r="L143" s="63"/>
      <c r="M143" s="63"/>
      <c r="N143" s="60"/>
      <c r="O143" s="81"/>
      <c r="P143" s="83"/>
      <c r="Q143" s="83"/>
      <c r="R143" s="58"/>
      <c r="S143" s="59"/>
      <c r="T143" s="60"/>
      <c r="U143" s="191"/>
      <c r="V143" s="36" t="str">
        <f>IFERROR(IF(B144="","",CHOOSE(Y144,"未入力","種目","項目")),"")</f>
        <v/>
      </c>
      <c r="W143" s="112">
        <f>IF(COUNTA(B143:R144)=8,0,1)</f>
        <v>1</v>
      </c>
      <c r="X143" s="112">
        <f>IFERROR(IF(VLOOKUP(AF144,$AB$1:$AC$9,2,FALSE)=AG144,0,2),0)</f>
        <v>0</v>
      </c>
      <c r="AR143" s="2"/>
      <c r="AS143" s="2"/>
      <c r="AT143" s="2"/>
      <c r="AU143" s="2"/>
      <c r="AV143" s="2"/>
      <c r="AW143" s="2"/>
    </row>
    <row r="144" spans="1:49" ht="22.5" customHeight="1">
      <c r="A144" s="73"/>
      <c r="B144" s="32"/>
      <c r="C144" s="33"/>
      <c r="D144" s="70"/>
      <c r="E144" s="74"/>
      <c r="F144" s="202"/>
      <c r="G144" s="78"/>
      <c r="H144" s="70"/>
      <c r="I144" s="70"/>
      <c r="J144" s="71"/>
      <c r="K144" s="72"/>
      <c r="L144" s="70"/>
      <c r="M144" s="70"/>
      <c r="N144" s="74"/>
      <c r="O144" s="82"/>
      <c r="P144" s="84"/>
      <c r="Q144" s="84"/>
      <c r="R144" s="79"/>
      <c r="S144" s="72"/>
      <c r="T144" s="74"/>
      <c r="U144" s="201"/>
      <c r="V144" s="36" t="str">
        <f>IF(B144="","",IF(W143+X143&gt;=1,"確認",""))</f>
        <v/>
      </c>
      <c r="W144" s="112"/>
      <c r="X144" s="112"/>
      <c r="Y144" s="2">
        <f>W143+X143</f>
        <v>1</v>
      </c>
      <c r="Z144" s="2">
        <f t="shared" si="27"/>
        <v>0</v>
      </c>
      <c r="AA144" s="2" t="str">
        <f>TRIM(B144)</f>
        <v/>
      </c>
      <c r="AB144" s="2" t="str">
        <f>TRIM(C144)</f>
        <v/>
      </c>
      <c r="AC144" s="2" t="str">
        <f>TRIM(B143)</f>
        <v/>
      </c>
      <c r="AD144" s="2" t="str">
        <f>TRIM(C143)</f>
        <v/>
      </c>
      <c r="AE144" s="2">
        <f>D143</f>
        <v>0</v>
      </c>
      <c r="AF144" s="2">
        <f>E143</f>
        <v>0</v>
      </c>
      <c r="AG144" s="2" t="e">
        <f>VLOOKUP(MATCH("○",G143:R143,0),$X$1:$Z$12,2,FALSE)</f>
        <v>#N/A</v>
      </c>
      <c r="AH144" s="2" t="e">
        <f>VLOOKUP(MATCH("○",G143:R143,0),$X$1:$Z$12,3,FALSE)</f>
        <v>#N/A</v>
      </c>
      <c r="AI144" s="27" t="str">
        <f>TEXT(F143,"000.00")</f>
        <v>000.00</v>
      </c>
      <c r="AJ144" s="1" t="str">
        <f>IF(S143="○",AE144,"")</f>
        <v/>
      </c>
      <c r="AK144" s="1" t="str">
        <f>IF(T143="○",AE144,"")</f>
        <v/>
      </c>
      <c r="AL144" s="1" t="str">
        <f>IFERROR(AE144&amp;AF144&amp;VLOOKUP(AG144&amp;AH144,$W$1:$X$12,2,FALSE),"")</f>
        <v/>
      </c>
      <c r="AR144" s="2"/>
      <c r="AS144" s="2"/>
      <c r="AT144" s="2"/>
      <c r="AU144" s="2"/>
      <c r="AV144" s="2"/>
      <c r="AW144" s="2"/>
    </row>
    <row r="146" spans="1:49">
      <c r="S146" s="112" t="s">
        <v>41</v>
      </c>
      <c r="T146" s="112"/>
      <c r="U146" s="112"/>
    </row>
    <row r="147" spans="1:49" ht="21">
      <c r="A147" s="133">
        <f>A2</f>
        <v>77</v>
      </c>
      <c r="B147" s="133"/>
      <c r="C147" s="133"/>
      <c r="D147" s="133"/>
      <c r="E147" s="133"/>
      <c r="F147" s="133"/>
      <c r="G147" s="133"/>
      <c r="H147" s="133"/>
      <c r="I147" s="133"/>
      <c r="J147" s="133"/>
      <c r="K147" s="133"/>
      <c r="L147" s="133"/>
      <c r="M147" s="133"/>
      <c r="N147" s="133"/>
      <c r="O147" s="133"/>
      <c r="P147" s="133"/>
      <c r="Q147" s="133"/>
      <c r="R147" s="133"/>
      <c r="S147" s="133"/>
      <c r="T147" s="133"/>
      <c r="U147" s="133"/>
    </row>
    <row r="148" spans="1:49" ht="18.75" customHeight="1">
      <c r="A148" s="2"/>
      <c r="B148" s="184" t="s">
        <v>37</v>
      </c>
      <c r="C148" s="184"/>
      <c r="D148" s="184"/>
      <c r="E148" s="184"/>
      <c r="F148" s="184"/>
      <c r="G148" s="2"/>
      <c r="H148" s="2"/>
      <c r="I148" s="2"/>
      <c r="J148" s="2"/>
      <c r="K148" s="2"/>
      <c r="L148" s="2"/>
      <c r="M148" s="2"/>
      <c r="N148" s="2"/>
      <c r="O148" s="185">
        <f>O4</f>
        <v>0</v>
      </c>
      <c r="P148" s="185"/>
      <c r="Q148" s="185"/>
      <c r="R148" s="185"/>
      <c r="S148" s="185"/>
      <c r="T148" s="185"/>
      <c r="U148" s="185"/>
    </row>
    <row r="149" spans="1:49">
      <c r="A149" s="2"/>
      <c r="B149" s="184"/>
      <c r="C149" s="184"/>
      <c r="D149" s="184"/>
      <c r="E149" s="184"/>
      <c r="F149" s="184"/>
      <c r="G149" s="2"/>
      <c r="H149" s="2"/>
      <c r="I149" s="2"/>
      <c r="J149" s="109" t="s">
        <v>0</v>
      </c>
      <c r="K149" s="109"/>
      <c r="L149" s="109"/>
      <c r="M149" s="109"/>
      <c r="N149" s="109"/>
      <c r="O149" s="186"/>
      <c r="P149" s="186"/>
      <c r="Q149" s="186"/>
      <c r="R149" s="186"/>
      <c r="S149" s="186"/>
      <c r="T149" s="186"/>
      <c r="U149" s="186"/>
    </row>
    <row r="151" spans="1:49">
      <c r="A151" s="150" t="s">
        <v>3</v>
      </c>
      <c r="B151" s="152" t="s">
        <v>17</v>
      </c>
      <c r="C151" s="153"/>
      <c r="D151" s="103" t="s">
        <v>4</v>
      </c>
      <c r="E151" s="148" t="s">
        <v>15</v>
      </c>
      <c r="F151" s="149" t="s">
        <v>16</v>
      </c>
      <c r="G151" s="122" t="s">
        <v>12</v>
      </c>
      <c r="H151" s="123"/>
      <c r="I151" s="123"/>
      <c r="J151" s="147"/>
      <c r="K151" s="122" t="s">
        <v>14</v>
      </c>
      <c r="L151" s="123"/>
      <c r="M151" s="123"/>
      <c r="N151" s="124"/>
      <c r="O151" s="146" t="s">
        <v>13</v>
      </c>
      <c r="P151" s="123"/>
      <c r="Q151" s="123"/>
      <c r="R151" s="123"/>
      <c r="S151" s="123"/>
      <c r="T151" s="147"/>
      <c r="U151" s="5"/>
    </row>
    <row r="152" spans="1:49" ht="18.75" customHeight="1">
      <c r="A152" s="145"/>
      <c r="B152" s="154"/>
      <c r="C152" s="155"/>
      <c r="D152" s="104"/>
      <c r="E152" s="118"/>
      <c r="F152" s="62"/>
      <c r="G152" s="91" t="s">
        <v>5</v>
      </c>
      <c r="H152" s="162" t="s">
        <v>6</v>
      </c>
      <c r="I152" s="162" t="s">
        <v>8</v>
      </c>
      <c r="J152" s="159" t="s">
        <v>7</v>
      </c>
      <c r="K152" s="158" t="s">
        <v>5</v>
      </c>
      <c r="L152" s="103" t="s">
        <v>6</v>
      </c>
      <c r="M152" s="103" t="s">
        <v>8</v>
      </c>
      <c r="N152" s="100" t="s">
        <v>7</v>
      </c>
      <c r="O152" s="97" t="s">
        <v>5</v>
      </c>
      <c r="P152" s="94" t="s">
        <v>6</v>
      </c>
      <c r="Q152" s="94" t="s">
        <v>8</v>
      </c>
      <c r="R152" s="141" t="s">
        <v>7</v>
      </c>
      <c r="S152" s="138" t="s">
        <v>9</v>
      </c>
      <c r="T152" s="137" t="s">
        <v>10</v>
      </c>
      <c r="U152" s="134" t="s">
        <v>11</v>
      </c>
    </row>
    <row r="153" spans="1:49">
      <c r="A153" s="145"/>
      <c r="B153" s="154"/>
      <c r="C153" s="155"/>
      <c r="D153" s="104"/>
      <c r="E153" s="118"/>
      <c r="F153" s="62"/>
      <c r="G153" s="92"/>
      <c r="H153" s="104"/>
      <c r="I153" s="104"/>
      <c r="J153" s="160"/>
      <c r="K153" s="139"/>
      <c r="L153" s="104"/>
      <c r="M153" s="104"/>
      <c r="N153" s="101"/>
      <c r="O153" s="98"/>
      <c r="P153" s="95"/>
      <c r="Q153" s="95"/>
      <c r="R153" s="142"/>
      <c r="S153" s="139"/>
      <c r="T153" s="101"/>
      <c r="U153" s="135"/>
    </row>
    <row r="154" spans="1:49">
      <c r="A154" s="145"/>
      <c r="B154" s="154"/>
      <c r="C154" s="155"/>
      <c r="D154" s="104"/>
      <c r="E154" s="118"/>
      <c r="F154" s="62"/>
      <c r="G154" s="92"/>
      <c r="H154" s="104"/>
      <c r="I154" s="104"/>
      <c r="J154" s="160"/>
      <c r="K154" s="139"/>
      <c r="L154" s="104"/>
      <c r="M154" s="104"/>
      <c r="N154" s="101"/>
      <c r="O154" s="98"/>
      <c r="P154" s="95"/>
      <c r="Q154" s="95"/>
      <c r="R154" s="142"/>
      <c r="S154" s="139"/>
      <c r="T154" s="101"/>
      <c r="U154" s="135"/>
    </row>
    <row r="155" spans="1:49">
      <c r="A155" s="145"/>
      <c r="B155" s="154"/>
      <c r="C155" s="155"/>
      <c r="D155" s="104"/>
      <c r="E155" s="118"/>
      <c r="F155" s="62"/>
      <c r="G155" s="92"/>
      <c r="H155" s="104"/>
      <c r="I155" s="104"/>
      <c r="J155" s="160"/>
      <c r="K155" s="139"/>
      <c r="L155" s="104"/>
      <c r="M155" s="104"/>
      <c r="N155" s="101"/>
      <c r="O155" s="98"/>
      <c r="P155" s="95"/>
      <c r="Q155" s="95"/>
      <c r="R155" s="142"/>
      <c r="S155" s="139"/>
      <c r="T155" s="101"/>
      <c r="U155" s="135"/>
    </row>
    <row r="156" spans="1:49">
      <c r="A156" s="145"/>
      <c r="B156" s="154"/>
      <c r="C156" s="155"/>
      <c r="D156" s="104"/>
      <c r="E156" s="118"/>
      <c r="F156" s="62"/>
      <c r="G156" s="92"/>
      <c r="H156" s="104"/>
      <c r="I156" s="104"/>
      <c r="J156" s="160"/>
      <c r="K156" s="139"/>
      <c r="L156" s="104"/>
      <c r="M156" s="104"/>
      <c r="N156" s="101"/>
      <c r="O156" s="98"/>
      <c r="P156" s="95"/>
      <c r="Q156" s="95"/>
      <c r="R156" s="142"/>
      <c r="S156" s="139"/>
      <c r="T156" s="101"/>
      <c r="U156" s="135"/>
    </row>
    <row r="157" spans="1:49">
      <c r="A157" s="145"/>
      <c r="B157" s="154"/>
      <c r="C157" s="155"/>
      <c r="D157" s="104"/>
      <c r="E157" s="118"/>
      <c r="F157" s="62"/>
      <c r="G157" s="92"/>
      <c r="H157" s="104"/>
      <c r="I157" s="104"/>
      <c r="J157" s="160"/>
      <c r="K157" s="139"/>
      <c r="L157" s="104"/>
      <c r="M157" s="104"/>
      <c r="N157" s="101"/>
      <c r="O157" s="98"/>
      <c r="P157" s="95"/>
      <c r="Q157" s="95"/>
      <c r="R157" s="142"/>
      <c r="S157" s="139"/>
      <c r="T157" s="101"/>
      <c r="U157" s="135"/>
    </row>
    <row r="158" spans="1:49">
      <c r="A158" s="151"/>
      <c r="B158" s="156"/>
      <c r="C158" s="157"/>
      <c r="D158" s="105"/>
      <c r="E158" s="121"/>
      <c r="F158" s="73"/>
      <c r="G158" s="93"/>
      <c r="H158" s="105"/>
      <c r="I158" s="105"/>
      <c r="J158" s="161"/>
      <c r="K158" s="140"/>
      <c r="L158" s="105"/>
      <c r="M158" s="105"/>
      <c r="N158" s="102"/>
      <c r="O158" s="99"/>
      <c r="P158" s="96"/>
      <c r="Q158" s="96"/>
      <c r="R158" s="143"/>
      <c r="S158" s="140"/>
      <c r="T158" s="102"/>
      <c r="U158" s="136"/>
    </row>
    <row r="159" spans="1:49">
      <c r="A159" s="62">
        <f>A143+1</f>
        <v>45</v>
      </c>
      <c r="B159" s="30"/>
      <c r="C159" s="31"/>
      <c r="D159" s="63"/>
      <c r="E159" s="187"/>
      <c r="F159" s="188"/>
      <c r="G159" s="107"/>
      <c r="H159" s="106"/>
      <c r="I159" s="106"/>
      <c r="J159" s="64"/>
      <c r="K159" s="88"/>
      <c r="L159" s="106"/>
      <c r="M159" s="106"/>
      <c r="N159" s="89"/>
      <c r="O159" s="108"/>
      <c r="P159" s="86"/>
      <c r="Q159" s="86"/>
      <c r="R159" s="87"/>
      <c r="S159" s="88"/>
      <c r="T159" s="89"/>
      <c r="U159" s="190"/>
      <c r="V159" s="36" t="str">
        <f>IFERROR(IF(B160="","",CHOOSE(Y160,"未入力","種目","項目")),"")</f>
        <v/>
      </c>
      <c r="W159" s="112">
        <f>IF(COUNTA(B159:R160)=8,0,1)</f>
        <v>1</v>
      </c>
      <c r="X159" s="112">
        <f>IFERROR(IF(VLOOKUP(AF160,$AB$1:$AC$9,2,FALSE)=AG160,0,2),0)</f>
        <v>0</v>
      </c>
      <c r="AR159" s="2"/>
      <c r="AS159" s="2"/>
      <c r="AT159" s="2"/>
      <c r="AU159" s="2"/>
      <c r="AV159" s="2"/>
      <c r="AW159" s="2"/>
    </row>
    <row r="160" spans="1:49" ht="22.5" customHeight="1">
      <c r="A160" s="62"/>
      <c r="B160" s="30"/>
      <c r="C160" s="31"/>
      <c r="D160" s="63"/>
      <c r="E160" s="60"/>
      <c r="F160" s="189"/>
      <c r="G160" s="77"/>
      <c r="H160" s="63"/>
      <c r="I160" s="63"/>
      <c r="J160" s="65"/>
      <c r="K160" s="59"/>
      <c r="L160" s="63"/>
      <c r="M160" s="63"/>
      <c r="N160" s="60"/>
      <c r="O160" s="81"/>
      <c r="P160" s="83"/>
      <c r="Q160" s="83"/>
      <c r="R160" s="58"/>
      <c r="S160" s="59"/>
      <c r="T160" s="60"/>
      <c r="U160" s="191"/>
      <c r="V160" s="36" t="str">
        <f>IF(B160="","",IF(W159+X159&gt;=1,"確認",""))</f>
        <v/>
      </c>
      <c r="W160" s="112"/>
      <c r="X160" s="112"/>
      <c r="Y160" s="2">
        <f>W159+X159</f>
        <v>1</v>
      </c>
      <c r="Z160" s="2">
        <f t="shared" ref="Z160:Z192" si="41">$O$4</f>
        <v>0</v>
      </c>
      <c r="AA160" s="2" t="str">
        <f>TRIM(B160)</f>
        <v/>
      </c>
      <c r="AB160" s="2" t="str">
        <f>TRIM(C160)</f>
        <v/>
      </c>
      <c r="AC160" s="2" t="str">
        <f>TRIM(B159)</f>
        <v/>
      </c>
      <c r="AD160" s="2" t="str">
        <f>TRIM(C159)</f>
        <v/>
      </c>
      <c r="AE160" s="2">
        <f>D159</f>
        <v>0</v>
      </c>
      <c r="AF160" s="2">
        <f>E159</f>
        <v>0</v>
      </c>
      <c r="AG160" s="2" t="e">
        <f>VLOOKUP(MATCH("○",G159:R159,0),$X$1:$Z$12,2,FALSE)</f>
        <v>#N/A</v>
      </c>
      <c r="AH160" s="2" t="e">
        <f>VLOOKUP(MATCH("○",G159:R159,0),$X$1:$Z$12,3,FALSE)</f>
        <v>#N/A</v>
      </c>
      <c r="AI160" s="27" t="str">
        <f>TEXT(F159,"000.00")</f>
        <v>000.00</v>
      </c>
      <c r="AJ160" s="1" t="str">
        <f>IF(S159="○",AE160,"")</f>
        <v/>
      </c>
      <c r="AK160" s="1" t="str">
        <f>IF(T159="○",AE160,"")</f>
        <v/>
      </c>
      <c r="AL160" s="1" t="str">
        <f>IFERROR(AE160&amp;AF160&amp;VLOOKUP(AG160&amp;AH160,$W$1:$X$12,2,FALSE),"")</f>
        <v/>
      </c>
      <c r="AR160" s="2"/>
      <c r="AS160" s="2"/>
      <c r="AT160" s="2"/>
      <c r="AU160" s="2"/>
      <c r="AV160" s="2"/>
      <c r="AW160" s="2"/>
    </row>
    <row r="161" spans="1:49">
      <c r="A161" s="62">
        <f>A159+1</f>
        <v>46</v>
      </c>
      <c r="B161" s="30"/>
      <c r="C161" s="31"/>
      <c r="D161" s="63"/>
      <c r="E161" s="60"/>
      <c r="F161" s="189"/>
      <c r="G161" s="77"/>
      <c r="H161" s="63"/>
      <c r="I161" s="63"/>
      <c r="J161" s="65"/>
      <c r="K161" s="59"/>
      <c r="L161" s="63"/>
      <c r="M161" s="63"/>
      <c r="N161" s="60"/>
      <c r="O161" s="81"/>
      <c r="P161" s="83"/>
      <c r="Q161" s="83"/>
      <c r="R161" s="58"/>
      <c r="S161" s="59"/>
      <c r="T161" s="60"/>
      <c r="U161" s="191"/>
      <c r="V161" s="36" t="str">
        <f>IFERROR(IF(B162="","",CHOOSE(Y162,"未入力","種目","項目")),"")</f>
        <v/>
      </c>
      <c r="W161" s="112">
        <f>IF(COUNTA(B161:R162)=8,0,1)</f>
        <v>1</v>
      </c>
      <c r="X161" s="112">
        <f>IFERROR(IF(VLOOKUP(AF162,$AB$1:$AC$9,2,FALSE)=AG162,0,2),0)</f>
        <v>0</v>
      </c>
      <c r="AR161" s="2"/>
      <c r="AS161" s="2"/>
      <c r="AT161" s="2"/>
      <c r="AU161" s="2"/>
      <c r="AV161" s="2"/>
      <c r="AW161" s="2"/>
    </row>
    <row r="162" spans="1:49" ht="22.5" customHeight="1">
      <c r="A162" s="62"/>
      <c r="B162" s="30"/>
      <c r="C162" s="31"/>
      <c r="D162" s="63"/>
      <c r="E162" s="60"/>
      <c r="F162" s="189"/>
      <c r="G162" s="77"/>
      <c r="H162" s="63"/>
      <c r="I162" s="63"/>
      <c r="J162" s="65"/>
      <c r="K162" s="59"/>
      <c r="L162" s="63"/>
      <c r="M162" s="63"/>
      <c r="N162" s="60"/>
      <c r="O162" s="81"/>
      <c r="P162" s="83"/>
      <c r="Q162" s="83"/>
      <c r="R162" s="58"/>
      <c r="S162" s="59"/>
      <c r="T162" s="60"/>
      <c r="U162" s="191"/>
      <c r="V162" s="36" t="str">
        <f>IF(B162="","",IF(W161+X161&gt;=1,"確認",""))</f>
        <v/>
      </c>
      <c r="W162" s="112"/>
      <c r="X162" s="112"/>
      <c r="Y162" s="2">
        <f>W161+X161</f>
        <v>1</v>
      </c>
      <c r="Z162" s="2">
        <f t="shared" si="41"/>
        <v>0</v>
      </c>
      <c r="AA162" s="2" t="str">
        <f>TRIM(B162)</f>
        <v/>
      </c>
      <c r="AB162" s="2" t="str">
        <f>TRIM(C162)</f>
        <v/>
      </c>
      <c r="AC162" s="2" t="str">
        <f>TRIM(B161)</f>
        <v/>
      </c>
      <c r="AD162" s="2" t="str">
        <f>TRIM(C161)</f>
        <v/>
      </c>
      <c r="AE162" s="2">
        <f>D161</f>
        <v>0</v>
      </c>
      <c r="AF162" s="2">
        <f>E161</f>
        <v>0</v>
      </c>
      <c r="AG162" s="2" t="e">
        <f>VLOOKUP(MATCH("○",G161:R161,0),$X$1:$Z$12,2,FALSE)</f>
        <v>#N/A</v>
      </c>
      <c r="AH162" s="2" t="e">
        <f>VLOOKUP(MATCH("○",G161:R161,0),$X$1:$Z$12,3,FALSE)</f>
        <v>#N/A</v>
      </c>
      <c r="AI162" s="27" t="str">
        <f>TEXT(F161,"000.00")</f>
        <v>000.00</v>
      </c>
      <c r="AJ162" s="1" t="str">
        <f>IF(S161="○",AE162,"")</f>
        <v/>
      </c>
      <c r="AK162" s="1" t="str">
        <f>IF(T161="○",AE162,"")</f>
        <v/>
      </c>
      <c r="AL162" s="1" t="str">
        <f>IFERROR(AE162&amp;AF162&amp;VLOOKUP(AG162&amp;AH162,$W$1:$X$12,2,FALSE),"")</f>
        <v/>
      </c>
      <c r="AR162" s="2"/>
      <c r="AS162" s="2"/>
      <c r="AT162" s="2"/>
      <c r="AU162" s="2"/>
      <c r="AV162" s="2"/>
      <c r="AW162" s="2"/>
    </row>
    <row r="163" spans="1:49">
      <c r="A163" s="62">
        <f t="shared" ref="A163" si="42">A161+1</f>
        <v>47</v>
      </c>
      <c r="B163" s="30"/>
      <c r="C163" s="31"/>
      <c r="D163" s="63"/>
      <c r="E163" s="60"/>
      <c r="F163" s="189"/>
      <c r="G163" s="77"/>
      <c r="H163" s="63"/>
      <c r="I163" s="63"/>
      <c r="J163" s="65"/>
      <c r="K163" s="59"/>
      <c r="L163" s="63"/>
      <c r="M163" s="63"/>
      <c r="N163" s="60"/>
      <c r="O163" s="81"/>
      <c r="P163" s="83"/>
      <c r="Q163" s="83"/>
      <c r="R163" s="58"/>
      <c r="S163" s="59"/>
      <c r="T163" s="60"/>
      <c r="U163" s="191"/>
      <c r="V163" s="36" t="str">
        <f>IFERROR(IF(B164="","",CHOOSE(Y164,"未入力","種目","項目")),"")</f>
        <v/>
      </c>
      <c r="W163" s="112">
        <f>IF(COUNTA(B163:R164)=8,0,1)</f>
        <v>1</v>
      </c>
      <c r="X163" s="112">
        <f>IFERROR(IF(VLOOKUP(AF164,$AB$1:$AC$9,2,FALSE)=AG164,0,2),0)</f>
        <v>0</v>
      </c>
      <c r="AR163" s="2"/>
      <c r="AS163" s="2"/>
      <c r="AT163" s="2"/>
      <c r="AU163" s="2"/>
      <c r="AV163" s="2"/>
      <c r="AW163" s="2"/>
    </row>
    <row r="164" spans="1:49" ht="22.5" customHeight="1">
      <c r="A164" s="62"/>
      <c r="B164" s="30"/>
      <c r="C164" s="31"/>
      <c r="D164" s="63"/>
      <c r="E164" s="60"/>
      <c r="F164" s="189"/>
      <c r="G164" s="77"/>
      <c r="H164" s="63"/>
      <c r="I164" s="63"/>
      <c r="J164" s="65"/>
      <c r="K164" s="59"/>
      <c r="L164" s="63"/>
      <c r="M164" s="63"/>
      <c r="N164" s="60"/>
      <c r="O164" s="81"/>
      <c r="P164" s="83"/>
      <c r="Q164" s="83"/>
      <c r="R164" s="58"/>
      <c r="S164" s="59"/>
      <c r="T164" s="60"/>
      <c r="U164" s="191"/>
      <c r="V164" s="36" t="str">
        <f>IF(B164="","",IF(W163+X163&gt;=1,"確認",""))</f>
        <v/>
      </c>
      <c r="W164" s="112"/>
      <c r="X164" s="112"/>
      <c r="Y164" s="2">
        <f>W163+X163</f>
        <v>1</v>
      </c>
      <c r="Z164" s="2">
        <f t="shared" si="41"/>
        <v>0</v>
      </c>
      <c r="AA164" s="2" t="str">
        <f>TRIM(B164)</f>
        <v/>
      </c>
      <c r="AB164" s="2" t="str">
        <f>TRIM(C164)</f>
        <v/>
      </c>
      <c r="AC164" s="2" t="str">
        <f>TRIM(B163)</f>
        <v/>
      </c>
      <c r="AD164" s="2" t="str">
        <f>TRIM(C163)</f>
        <v/>
      </c>
      <c r="AE164" s="2">
        <f>D163</f>
        <v>0</v>
      </c>
      <c r="AF164" s="2">
        <f>E163</f>
        <v>0</v>
      </c>
      <c r="AG164" s="2" t="e">
        <f>VLOOKUP(MATCH("○",G163:R163,0),$X$1:$Z$12,2,FALSE)</f>
        <v>#N/A</v>
      </c>
      <c r="AH164" s="2" t="e">
        <f>VLOOKUP(MATCH("○",G163:R163,0),$X$1:$Z$12,3,FALSE)</f>
        <v>#N/A</v>
      </c>
      <c r="AI164" s="27" t="str">
        <f>TEXT(F163,"000.00")</f>
        <v>000.00</v>
      </c>
      <c r="AJ164" s="1" t="str">
        <f>IF(S163="○",AE164,"")</f>
        <v/>
      </c>
      <c r="AK164" s="1" t="str">
        <f>IF(T163="○",AE164,"")</f>
        <v/>
      </c>
      <c r="AL164" s="1" t="str">
        <f>IFERROR(AE164&amp;AF164&amp;VLOOKUP(AG164&amp;AH164,$W$1:$X$12,2,FALSE),"")</f>
        <v/>
      </c>
      <c r="AR164" s="2"/>
      <c r="AS164" s="2"/>
      <c r="AT164" s="2"/>
      <c r="AU164" s="2"/>
      <c r="AV164" s="2"/>
      <c r="AW164" s="2"/>
    </row>
    <row r="165" spans="1:49">
      <c r="A165" s="62">
        <f t="shared" ref="A165" si="43">A163+1</f>
        <v>48</v>
      </c>
      <c r="B165" s="30"/>
      <c r="C165" s="31"/>
      <c r="D165" s="63"/>
      <c r="E165" s="196"/>
      <c r="F165" s="189"/>
      <c r="G165" s="77"/>
      <c r="H165" s="63"/>
      <c r="I165" s="63"/>
      <c r="J165" s="65"/>
      <c r="K165" s="59"/>
      <c r="L165" s="63"/>
      <c r="M165" s="63"/>
      <c r="N165" s="60"/>
      <c r="O165" s="81"/>
      <c r="P165" s="83"/>
      <c r="Q165" s="83"/>
      <c r="R165" s="58"/>
      <c r="S165" s="59"/>
      <c r="T165" s="60"/>
      <c r="U165" s="191"/>
      <c r="V165" s="36" t="str">
        <f>IFERROR(IF(B166="","",CHOOSE(Y166,"未入力","種目","項目")),"")</f>
        <v/>
      </c>
      <c r="W165" s="112">
        <f>IF(COUNTA(B165:R166)=8,0,1)</f>
        <v>1</v>
      </c>
      <c r="X165" s="112">
        <f>IFERROR(IF(VLOOKUP(AF166,$AB$1:$AC$9,2,FALSE)=AG166,0,2),0)</f>
        <v>0</v>
      </c>
      <c r="AR165" s="2"/>
      <c r="AS165" s="2"/>
      <c r="AT165" s="2"/>
      <c r="AU165" s="2"/>
      <c r="AV165" s="2"/>
      <c r="AW165" s="2"/>
    </row>
    <row r="166" spans="1:49" ht="22.5" customHeight="1">
      <c r="A166" s="62"/>
      <c r="B166" s="30"/>
      <c r="C166" s="31"/>
      <c r="D166" s="63"/>
      <c r="E166" s="89"/>
      <c r="F166" s="189"/>
      <c r="G166" s="77"/>
      <c r="H166" s="63"/>
      <c r="I166" s="63"/>
      <c r="J166" s="65"/>
      <c r="K166" s="59"/>
      <c r="L166" s="63"/>
      <c r="M166" s="63"/>
      <c r="N166" s="60"/>
      <c r="O166" s="81"/>
      <c r="P166" s="83"/>
      <c r="Q166" s="83"/>
      <c r="R166" s="58"/>
      <c r="S166" s="59"/>
      <c r="T166" s="60"/>
      <c r="U166" s="191"/>
      <c r="V166" s="36" t="str">
        <f>IF(B166="","",IF(W165+X165&gt;=1,"確認",""))</f>
        <v/>
      </c>
      <c r="W166" s="112"/>
      <c r="X166" s="112"/>
      <c r="Y166" s="2">
        <f>W165+X165</f>
        <v>1</v>
      </c>
      <c r="Z166" s="2">
        <f t="shared" si="41"/>
        <v>0</v>
      </c>
      <c r="AA166" s="2" t="str">
        <f>TRIM(B166)</f>
        <v/>
      </c>
      <c r="AB166" s="2" t="str">
        <f>TRIM(C166)</f>
        <v/>
      </c>
      <c r="AC166" s="2" t="str">
        <f>TRIM(B165)</f>
        <v/>
      </c>
      <c r="AD166" s="2" t="str">
        <f>TRIM(C165)</f>
        <v/>
      </c>
      <c r="AE166" s="2">
        <f>D165</f>
        <v>0</v>
      </c>
      <c r="AF166" s="2">
        <f>E165</f>
        <v>0</v>
      </c>
      <c r="AG166" s="2" t="e">
        <f>VLOOKUP(MATCH("○",G165:R165,0),$X$1:$Z$12,2,FALSE)</f>
        <v>#N/A</v>
      </c>
      <c r="AH166" s="2" t="e">
        <f>VLOOKUP(MATCH("○",G165:R165,0),$X$1:$Z$12,3,FALSE)</f>
        <v>#N/A</v>
      </c>
      <c r="AI166" s="27" t="str">
        <f>TEXT(F165,"000.00")</f>
        <v>000.00</v>
      </c>
      <c r="AJ166" s="1" t="str">
        <f>IF(S165="○",AE166,"")</f>
        <v/>
      </c>
      <c r="AK166" s="1" t="str">
        <f>IF(T165="○",AE166,"")</f>
        <v/>
      </c>
      <c r="AL166" s="1" t="str">
        <f>IFERROR(AE166&amp;AF166&amp;VLOOKUP(AG166&amp;AH166,$W$1:$X$12,2,FALSE),"")</f>
        <v/>
      </c>
      <c r="AR166" s="2"/>
      <c r="AS166" s="2"/>
      <c r="AT166" s="2"/>
      <c r="AU166" s="2"/>
      <c r="AV166" s="2"/>
      <c r="AW166" s="2"/>
    </row>
    <row r="167" spans="1:49">
      <c r="A167" s="62">
        <f t="shared" ref="A167" si="44">A165+1</f>
        <v>49</v>
      </c>
      <c r="B167" s="30"/>
      <c r="C167" s="31"/>
      <c r="D167" s="63"/>
      <c r="E167" s="60"/>
      <c r="F167" s="189"/>
      <c r="G167" s="77"/>
      <c r="H167" s="63"/>
      <c r="I167" s="63"/>
      <c r="J167" s="65"/>
      <c r="K167" s="59"/>
      <c r="L167" s="63"/>
      <c r="M167" s="63"/>
      <c r="N167" s="60"/>
      <c r="O167" s="81"/>
      <c r="P167" s="83"/>
      <c r="Q167" s="83"/>
      <c r="R167" s="58"/>
      <c r="S167" s="59"/>
      <c r="T167" s="60"/>
      <c r="U167" s="191"/>
      <c r="V167" s="36" t="str">
        <f>IFERROR(IF(B168="","",CHOOSE(Y168,"未入力","種目","項目")),"")</f>
        <v/>
      </c>
      <c r="W167" s="112">
        <f>IF(COUNTA(B167:R168)=8,0,1)</f>
        <v>1</v>
      </c>
      <c r="X167" s="112">
        <f>IFERROR(IF(VLOOKUP(AF168,$AB$1:$AC$9,2,FALSE)=AG168,0,2),0)</f>
        <v>0</v>
      </c>
      <c r="AR167" s="2"/>
      <c r="AS167" s="2"/>
      <c r="AT167" s="2"/>
      <c r="AU167" s="2"/>
      <c r="AV167" s="2"/>
      <c r="AW167" s="2"/>
    </row>
    <row r="168" spans="1:49" ht="22.5" customHeight="1">
      <c r="A168" s="62"/>
      <c r="B168" s="30"/>
      <c r="C168" s="31"/>
      <c r="D168" s="63"/>
      <c r="E168" s="60"/>
      <c r="F168" s="189"/>
      <c r="G168" s="77"/>
      <c r="H168" s="63"/>
      <c r="I168" s="63"/>
      <c r="J168" s="65"/>
      <c r="K168" s="59"/>
      <c r="L168" s="63"/>
      <c r="M168" s="63"/>
      <c r="N168" s="60"/>
      <c r="O168" s="81"/>
      <c r="P168" s="83"/>
      <c r="Q168" s="83"/>
      <c r="R168" s="58"/>
      <c r="S168" s="59"/>
      <c r="T168" s="60"/>
      <c r="U168" s="191"/>
      <c r="V168" s="36" t="str">
        <f>IF(B168="","",IF(W167+X167&gt;=1,"確認",""))</f>
        <v/>
      </c>
      <c r="W168" s="112"/>
      <c r="X168" s="112"/>
      <c r="Y168" s="2">
        <f>W167+X167</f>
        <v>1</v>
      </c>
      <c r="Z168" s="2">
        <f t="shared" si="41"/>
        <v>0</v>
      </c>
      <c r="AA168" s="2" t="str">
        <f>TRIM(B168)</f>
        <v/>
      </c>
      <c r="AB168" s="2" t="str">
        <f>TRIM(C168)</f>
        <v/>
      </c>
      <c r="AC168" s="2" t="str">
        <f>TRIM(B167)</f>
        <v/>
      </c>
      <c r="AD168" s="2" t="str">
        <f>TRIM(C167)</f>
        <v/>
      </c>
      <c r="AE168" s="2">
        <f>D167</f>
        <v>0</v>
      </c>
      <c r="AF168" s="2">
        <f>E167</f>
        <v>0</v>
      </c>
      <c r="AG168" s="2" t="e">
        <f>VLOOKUP(MATCH("○",G167:R167,0),$X$1:$Z$12,2,FALSE)</f>
        <v>#N/A</v>
      </c>
      <c r="AH168" s="2" t="e">
        <f>VLOOKUP(MATCH("○",G167:R167,0),$X$1:$Z$12,3,FALSE)</f>
        <v>#N/A</v>
      </c>
      <c r="AI168" s="27" t="str">
        <f>TEXT(F167,"000.00")</f>
        <v>000.00</v>
      </c>
      <c r="AJ168" s="1" t="str">
        <f>IF(S167="○",AE168,"")</f>
        <v/>
      </c>
      <c r="AK168" s="1" t="str">
        <f>IF(T167="○",AE168,"")</f>
        <v/>
      </c>
      <c r="AL168" s="1" t="str">
        <f>IFERROR(AE168&amp;AF168&amp;VLOOKUP(AG168&amp;AH168,$W$1:$X$12,2,FALSE),"")</f>
        <v/>
      </c>
      <c r="AR168" s="2"/>
      <c r="AS168" s="2"/>
      <c r="AT168" s="2"/>
      <c r="AU168" s="2"/>
      <c r="AV168" s="2"/>
      <c r="AW168" s="2"/>
    </row>
    <row r="169" spans="1:49">
      <c r="A169" s="62">
        <f t="shared" ref="A169" si="45">A167+1</f>
        <v>50</v>
      </c>
      <c r="B169" s="30"/>
      <c r="C169" s="31"/>
      <c r="D169" s="63"/>
      <c r="E169" s="60"/>
      <c r="F169" s="189"/>
      <c r="G169" s="77"/>
      <c r="H169" s="63"/>
      <c r="I169" s="63"/>
      <c r="J169" s="65"/>
      <c r="K169" s="59"/>
      <c r="L169" s="63"/>
      <c r="M169" s="63"/>
      <c r="N169" s="60"/>
      <c r="O169" s="81"/>
      <c r="P169" s="83"/>
      <c r="Q169" s="83"/>
      <c r="R169" s="58"/>
      <c r="S169" s="59"/>
      <c r="T169" s="60"/>
      <c r="U169" s="191"/>
      <c r="V169" s="36" t="str">
        <f>IFERROR(IF(B170="","",CHOOSE(Y170,"未入力","種目","項目")),"")</f>
        <v/>
      </c>
      <c r="W169" s="112">
        <f>IF(COUNTA(B169:R170)=8,0,1)</f>
        <v>1</v>
      </c>
      <c r="X169" s="112">
        <f>IFERROR(IF(VLOOKUP(AF170,$AB$1:$AC$9,2,FALSE)=AG170,0,2),0)</f>
        <v>0</v>
      </c>
      <c r="AR169" s="2"/>
      <c r="AS169" s="2"/>
      <c r="AT169" s="2"/>
      <c r="AU169" s="2"/>
      <c r="AV169" s="2"/>
      <c r="AW169" s="2"/>
    </row>
    <row r="170" spans="1:49" ht="22.5" customHeight="1">
      <c r="A170" s="62"/>
      <c r="B170" s="30"/>
      <c r="C170" s="31"/>
      <c r="D170" s="63"/>
      <c r="E170" s="60"/>
      <c r="F170" s="189"/>
      <c r="G170" s="77"/>
      <c r="H170" s="63"/>
      <c r="I170" s="63"/>
      <c r="J170" s="65"/>
      <c r="K170" s="59"/>
      <c r="L170" s="63"/>
      <c r="M170" s="63"/>
      <c r="N170" s="60"/>
      <c r="O170" s="81"/>
      <c r="P170" s="83"/>
      <c r="Q170" s="83"/>
      <c r="R170" s="58"/>
      <c r="S170" s="59"/>
      <c r="T170" s="60"/>
      <c r="U170" s="191"/>
      <c r="V170" s="36" t="str">
        <f>IF(B170="","",IF(W169+X169&gt;=1,"確認",""))</f>
        <v/>
      </c>
      <c r="W170" s="112"/>
      <c r="X170" s="112"/>
      <c r="Y170" s="2">
        <f>W169+X169</f>
        <v>1</v>
      </c>
      <c r="Z170" s="2">
        <f t="shared" si="41"/>
        <v>0</v>
      </c>
      <c r="AA170" s="2" t="str">
        <f>TRIM(B170)</f>
        <v/>
      </c>
      <c r="AB170" s="2" t="str">
        <f>TRIM(C170)</f>
        <v/>
      </c>
      <c r="AC170" s="2" t="str">
        <f>TRIM(B169)</f>
        <v/>
      </c>
      <c r="AD170" s="2" t="str">
        <f>TRIM(C169)</f>
        <v/>
      </c>
      <c r="AE170" s="2">
        <f>D169</f>
        <v>0</v>
      </c>
      <c r="AF170" s="2">
        <f>E169</f>
        <v>0</v>
      </c>
      <c r="AG170" s="2" t="e">
        <f>VLOOKUP(MATCH("○",G169:R169,0),$X$1:$Z$12,2,FALSE)</f>
        <v>#N/A</v>
      </c>
      <c r="AH170" s="2" t="e">
        <f>VLOOKUP(MATCH("○",G169:R169,0),$X$1:$Z$12,3,FALSE)</f>
        <v>#N/A</v>
      </c>
      <c r="AI170" s="27" t="str">
        <f>TEXT(F169,"000.00")</f>
        <v>000.00</v>
      </c>
      <c r="AJ170" s="1" t="str">
        <f>IF(S169="○",AE170,"")</f>
        <v/>
      </c>
      <c r="AK170" s="1" t="str">
        <f>IF(T169="○",AE170,"")</f>
        <v/>
      </c>
      <c r="AL170" s="1" t="str">
        <f>IFERROR(AE170&amp;AF170&amp;VLOOKUP(AG170&amp;AH170,$W$1:$X$12,2,FALSE),"")</f>
        <v/>
      </c>
      <c r="AR170" s="2"/>
      <c r="AS170" s="2"/>
      <c r="AT170" s="2"/>
      <c r="AU170" s="2"/>
      <c r="AV170" s="2"/>
      <c r="AW170" s="2"/>
    </row>
    <row r="171" spans="1:49">
      <c r="A171" s="62">
        <f t="shared" ref="A171" si="46">A169+1</f>
        <v>51</v>
      </c>
      <c r="B171" s="30"/>
      <c r="C171" s="31"/>
      <c r="D171" s="63"/>
      <c r="E171" s="60"/>
      <c r="F171" s="189"/>
      <c r="G171" s="77"/>
      <c r="H171" s="63"/>
      <c r="I171" s="63"/>
      <c r="J171" s="65"/>
      <c r="K171" s="59"/>
      <c r="L171" s="63"/>
      <c r="M171" s="63"/>
      <c r="N171" s="60"/>
      <c r="O171" s="81"/>
      <c r="P171" s="83"/>
      <c r="Q171" s="83"/>
      <c r="R171" s="58"/>
      <c r="S171" s="59"/>
      <c r="T171" s="60"/>
      <c r="U171" s="191"/>
      <c r="V171" s="36" t="str">
        <f>IFERROR(IF(B172="","",CHOOSE(Y172,"未入力","種目","項目")),"")</f>
        <v/>
      </c>
      <c r="W171" s="112">
        <f>IF(COUNTA(B171:R172)=8,0,1)</f>
        <v>1</v>
      </c>
      <c r="X171" s="112">
        <f>IFERROR(IF(VLOOKUP(AF172,$AB$1:$AC$9,2,FALSE)=AG172,0,2),0)</f>
        <v>0</v>
      </c>
      <c r="AR171" s="2"/>
      <c r="AS171" s="2"/>
      <c r="AT171" s="2"/>
      <c r="AU171" s="2"/>
      <c r="AV171" s="2"/>
      <c r="AW171" s="2"/>
    </row>
    <row r="172" spans="1:49" ht="22.5" customHeight="1">
      <c r="A172" s="62"/>
      <c r="B172" s="30"/>
      <c r="C172" s="31"/>
      <c r="D172" s="63"/>
      <c r="E172" s="60"/>
      <c r="F172" s="189"/>
      <c r="G172" s="77"/>
      <c r="H172" s="63"/>
      <c r="I172" s="63"/>
      <c r="J172" s="65"/>
      <c r="K172" s="59"/>
      <c r="L172" s="63"/>
      <c r="M172" s="63"/>
      <c r="N172" s="60"/>
      <c r="O172" s="81"/>
      <c r="P172" s="83"/>
      <c r="Q172" s="83"/>
      <c r="R172" s="58"/>
      <c r="S172" s="59"/>
      <c r="T172" s="60"/>
      <c r="U172" s="191"/>
      <c r="V172" s="36" t="str">
        <f>IF(B172="","",IF(W171+X171&gt;=1,"確認",""))</f>
        <v/>
      </c>
      <c r="W172" s="112"/>
      <c r="X172" s="112"/>
      <c r="Y172" s="2">
        <f>W171+X171</f>
        <v>1</v>
      </c>
      <c r="Z172" s="2">
        <f t="shared" si="41"/>
        <v>0</v>
      </c>
      <c r="AA172" s="2" t="str">
        <f>TRIM(B172)</f>
        <v/>
      </c>
      <c r="AB172" s="2" t="str">
        <f>TRIM(C172)</f>
        <v/>
      </c>
      <c r="AC172" s="2" t="str">
        <f>TRIM(B171)</f>
        <v/>
      </c>
      <c r="AD172" s="2" t="str">
        <f>TRIM(C171)</f>
        <v/>
      </c>
      <c r="AE172" s="2">
        <f>D171</f>
        <v>0</v>
      </c>
      <c r="AF172" s="2">
        <f>E171</f>
        <v>0</v>
      </c>
      <c r="AG172" s="2" t="e">
        <f>VLOOKUP(MATCH("○",G171:R171,0),$X$1:$Z$12,2,FALSE)</f>
        <v>#N/A</v>
      </c>
      <c r="AH172" s="2" t="e">
        <f>VLOOKUP(MATCH("○",G171:R171,0),$X$1:$Z$12,3,FALSE)</f>
        <v>#N/A</v>
      </c>
      <c r="AI172" s="27" t="str">
        <f>TEXT(F171,"000.00")</f>
        <v>000.00</v>
      </c>
      <c r="AJ172" s="1" t="str">
        <f>IF(S171="○",AE172,"")</f>
        <v/>
      </c>
      <c r="AK172" s="1" t="str">
        <f>IF(T171="○",AE172,"")</f>
        <v/>
      </c>
      <c r="AL172" s="1" t="str">
        <f>IFERROR(AE172&amp;AF172&amp;VLOOKUP(AG172&amp;AH172,$W$1:$X$12,2,FALSE),"")</f>
        <v/>
      </c>
      <c r="AR172" s="2"/>
      <c r="AS172" s="2"/>
      <c r="AT172" s="2"/>
      <c r="AU172" s="2"/>
      <c r="AV172" s="2"/>
      <c r="AW172" s="2"/>
    </row>
    <row r="173" spans="1:49">
      <c r="A173" s="62">
        <f t="shared" ref="A173" si="47">A171+1</f>
        <v>52</v>
      </c>
      <c r="B173" s="30"/>
      <c r="C173" s="31"/>
      <c r="D173" s="63"/>
      <c r="E173" s="60"/>
      <c r="F173" s="189"/>
      <c r="G173" s="77"/>
      <c r="H173" s="63"/>
      <c r="I173" s="63"/>
      <c r="J173" s="65"/>
      <c r="K173" s="59"/>
      <c r="L173" s="63"/>
      <c r="M173" s="63"/>
      <c r="N173" s="60"/>
      <c r="O173" s="81"/>
      <c r="P173" s="83"/>
      <c r="Q173" s="83"/>
      <c r="R173" s="58"/>
      <c r="S173" s="59"/>
      <c r="T173" s="60"/>
      <c r="U173" s="191"/>
      <c r="V173" s="36" t="str">
        <f>IFERROR(IF(B174="","",CHOOSE(Y174,"未入力","種目","項目")),"")</f>
        <v/>
      </c>
      <c r="W173" s="112">
        <f>IF(COUNTA(B173:R174)=8,0,1)</f>
        <v>1</v>
      </c>
      <c r="X173" s="112">
        <f>IFERROR(IF(VLOOKUP(AF174,$AB$1:$AC$9,2,FALSE)=AG174,0,2),0)</f>
        <v>0</v>
      </c>
      <c r="AR173" s="2"/>
      <c r="AS173" s="2"/>
      <c r="AT173" s="2"/>
      <c r="AU173" s="2"/>
      <c r="AV173" s="2"/>
      <c r="AW173" s="2"/>
    </row>
    <row r="174" spans="1:49" ht="22.5" customHeight="1">
      <c r="A174" s="62"/>
      <c r="B174" s="30"/>
      <c r="C174" s="31"/>
      <c r="D174" s="63"/>
      <c r="E174" s="60"/>
      <c r="F174" s="189"/>
      <c r="G174" s="77"/>
      <c r="H174" s="63"/>
      <c r="I174" s="63"/>
      <c r="J174" s="65"/>
      <c r="K174" s="59"/>
      <c r="L174" s="63"/>
      <c r="M174" s="63"/>
      <c r="N174" s="60"/>
      <c r="O174" s="81"/>
      <c r="P174" s="83"/>
      <c r="Q174" s="83"/>
      <c r="R174" s="58"/>
      <c r="S174" s="59"/>
      <c r="T174" s="60"/>
      <c r="U174" s="191"/>
      <c r="V174" s="36" t="str">
        <f>IF(B174="","",IF(W173+X173&gt;=1,"確認",""))</f>
        <v/>
      </c>
      <c r="W174" s="112"/>
      <c r="X174" s="112"/>
      <c r="Y174" s="2">
        <f>W173+X173</f>
        <v>1</v>
      </c>
      <c r="Z174" s="2">
        <f t="shared" si="41"/>
        <v>0</v>
      </c>
      <c r="AA174" s="2" t="str">
        <f>TRIM(B174)</f>
        <v/>
      </c>
      <c r="AB174" s="2" t="str">
        <f>TRIM(C174)</f>
        <v/>
      </c>
      <c r="AC174" s="2" t="str">
        <f>TRIM(B173)</f>
        <v/>
      </c>
      <c r="AD174" s="2" t="str">
        <f>TRIM(C173)</f>
        <v/>
      </c>
      <c r="AE174" s="2">
        <f>D173</f>
        <v>0</v>
      </c>
      <c r="AF174" s="2">
        <f>E173</f>
        <v>0</v>
      </c>
      <c r="AG174" s="2" t="e">
        <f>VLOOKUP(MATCH("○",G173:R173,0),$X$1:$Z$12,2,FALSE)</f>
        <v>#N/A</v>
      </c>
      <c r="AH174" s="2" t="e">
        <f>VLOOKUP(MATCH("○",G173:R173,0),$X$1:$Z$12,3,FALSE)</f>
        <v>#N/A</v>
      </c>
      <c r="AI174" s="27" t="str">
        <f>TEXT(F173,"000.00")</f>
        <v>000.00</v>
      </c>
      <c r="AJ174" s="1" t="str">
        <f>IF(S173="○",AE174,"")</f>
        <v/>
      </c>
      <c r="AK174" s="1" t="str">
        <f>IF(T173="○",AE174,"")</f>
        <v/>
      </c>
      <c r="AL174" s="1" t="str">
        <f>IFERROR(AE174&amp;AF174&amp;VLOOKUP(AG174&amp;AH174,$W$1:$X$12,2,FALSE),"")</f>
        <v/>
      </c>
      <c r="AR174" s="2"/>
      <c r="AS174" s="2"/>
      <c r="AT174" s="2"/>
      <c r="AU174" s="2"/>
      <c r="AV174" s="2"/>
      <c r="AW174" s="2"/>
    </row>
    <row r="175" spans="1:49">
      <c r="A175" s="62">
        <f t="shared" ref="A175" si="48">A173+1</f>
        <v>53</v>
      </c>
      <c r="B175" s="8"/>
      <c r="C175" s="9"/>
      <c r="D175" s="165"/>
      <c r="E175" s="166"/>
      <c r="F175" s="203"/>
      <c r="G175" s="204"/>
      <c r="H175" s="165"/>
      <c r="I175" s="165"/>
      <c r="J175" s="207"/>
      <c r="K175" s="209"/>
      <c r="L175" s="165"/>
      <c r="M175" s="165"/>
      <c r="N175" s="166"/>
      <c r="O175" s="211"/>
      <c r="P175" s="212"/>
      <c r="Q175" s="212"/>
      <c r="R175" s="213"/>
      <c r="S175" s="209"/>
      <c r="T175" s="166"/>
      <c r="U175" s="191"/>
      <c r="V175" s="36" t="str">
        <f>IFERROR(IF(B176="","",CHOOSE(Y176,"未入力","種目","項目")),"")</f>
        <v/>
      </c>
      <c r="W175" s="112">
        <f>IF(COUNTA(B175:R176)=8,0,1)</f>
        <v>1</v>
      </c>
      <c r="X175" s="112">
        <f>IFERROR(IF(VLOOKUP(AF176,$AB$1:$AC$9,2,FALSE)=AG176,0,2),0)</f>
        <v>0</v>
      </c>
      <c r="AR175" s="2"/>
      <c r="AS175" s="2"/>
      <c r="AT175" s="2"/>
      <c r="AU175" s="2"/>
      <c r="AV175" s="2"/>
      <c r="AW175" s="2"/>
    </row>
    <row r="176" spans="1:49" ht="22.5" customHeight="1">
      <c r="A176" s="62"/>
      <c r="B176" s="8"/>
      <c r="C176" s="9"/>
      <c r="D176" s="165"/>
      <c r="E176" s="166"/>
      <c r="F176" s="203"/>
      <c r="G176" s="204"/>
      <c r="H176" s="165"/>
      <c r="I176" s="165"/>
      <c r="J176" s="207"/>
      <c r="K176" s="209"/>
      <c r="L176" s="165"/>
      <c r="M176" s="165"/>
      <c r="N176" s="166"/>
      <c r="O176" s="211"/>
      <c r="P176" s="212"/>
      <c r="Q176" s="212"/>
      <c r="R176" s="213"/>
      <c r="S176" s="209"/>
      <c r="T176" s="166"/>
      <c r="U176" s="191"/>
      <c r="V176" s="36" t="str">
        <f>IF(B176="","",IF(W175+X175&gt;=1,"確認",""))</f>
        <v/>
      </c>
      <c r="W176" s="112"/>
      <c r="X176" s="112"/>
      <c r="Y176" s="2">
        <f>W175+X175</f>
        <v>1</v>
      </c>
      <c r="Z176" s="2">
        <f t="shared" si="41"/>
        <v>0</v>
      </c>
      <c r="AA176" s="2" t="str">
        <f>TRIM(B176)</f>
        <v/>
      </c>
      <c r="AB176" s="2" t="str">
        <f>TRIM(C176)</f>
        <v/>
      </c>
      <c r="AC176" s="2" t="str">
        <f>TRIM(B175)</f>
        <v/>
      </c>
      <c r="AD176" s="2" t="str">
        <f>TRIM(C175)</f>
        <v/>
      </c>
      <c r="AE176" s="2">
        <f>D175</f>
        <v>0</v>
      </c>
      <c r="AF176" s="2">
        <f>E175</f>
        <v>0</v>
      </c>
      <c r="AG176" s="2" t="e">
        <f>VLOOKUP(MATCH("○",G175:R175,0),$X$1:$Z$12,2,FALSE)</f>
        <v>#N/A</v>
      </c>
      <c r="AH176" s="2" t="e">
        <f>VLOOKUP(MATCH("○",G175:R175,0),$X$1:$Z$12,3,FALSE)</f>
        <v>#N/A</v>
      </c>
      <c r="AI176" s="27" t="str">
        <f>TEXT(F175,"000.00")</f>
        <v>000.00</v>
      </c>
      <c r="AJ176" s="1" t="str">
        <f>IF(S175="○",AE176,"")</f>
        <v/>
      </c>
      <c r="AK176" s="1" t="str">
        <f>IF(T175="○",AE176,"")</f>
        <v/>
      </c>
      <c r="AL176" s="1" t="str">
        <f>IFERROR(AE176&amp;AF176&amp;VLOOKUP(AG176&amp;AH176,$W$1:$X$12,2,FALSE),"")</f>
        <v/>
      </c>
      <c r="AR176" s="2"/>
      <c r="AS176" s="2"/>
      <c r="AT176" s="2"/>
      <c r="AU176" s="2"/>
      <c r="AV176" s="2"/>
      <c r="AW176" s="2"/>
    </row>
    <row r="177" spans="1:49">
      <c r="A177" s="62">
        <f t="shared" ref="A177" si="49">A175+1</f>
        <v>54</v>
      </c>
      <c r="B177" s="8"/>
      <c r="C177" s="9"/>
      <c r="D177" s="165"/>
      <c r="E177" s="166"/>
      <c r="F177" s="203"/>
      <c r="G177" s="204"/>
      <c r="H177" s="165"/>
      <c r="I177" s="165"/>
      <c r="J177" s="207"/>
      <c r="K177" s="209"/>
      <c r="L177" s="165"/>
      <c r="M177" s="165"/>
      <c r="N177" s="166"/>
      <c r="O177" s="211"/>
      <c r="P177" s="212"/>
      <c r="Q177" s="212"/>
      <c r="R177" s="213"/>
      <c r="S177" s="209"/>
      <c r="T177" s="166"/>
      <c r="U177" s="191"/>
      <c r="V177" s="36" t="str">
        <f>IFERROR(IF(B178="","",CHOOSE(Y178,"未入力","種目","項目")),"")</f>
        <v/>
      </c>
      <c r="W177" s="112">
        <f>IF(COUNTA(B177:R178)=8,0,1)</f>
        <v>1</v>
      </c>
      <c r="X177" s="112">
        <f>IFERROR(IF(VLOOKUP(AF178,$AB$1:$AC$9,2,FALSE)=AG178,0,2),0)</f>
        <v>0</v>
      </c>
      <c r="AR177" s="2"/>
      <c r="AS177" s="2"/>
      <c r="AT177" s="2"/>
      <c r="AU177" s="2"/>
      <c r="AV177" s="2"/>
      <c r="AW177" s="2"/>
    </row>
    <row r="178" spans="1:49" ht="22.5" customHeight="1">
      <c r="A178" s="62"/>
      <c r="B178" s="24"/>
      <c r="C178" s="25"/>
      <c r="D178" s="206"/>
      <c r="E178" s="166"/>
      <c r="F178" s="203"/>
      <c r="G178" s="205"/>
      <c r="H178" s="206"/>
      <c r="I178" s="206"/>
      <c r="J178" s="208"/>
      <c r="K178" s="210"/>
      <c r="L178" s="206"/>
      <c r="M178" s="206"/>
      <c r="N178" s="214"/>
      <c r="O178" s="215"/>
      <c r="P178" s="216"/>
      <c r="Q178" s="216"/>
      <c r="R178" s="217"/>
      <c r="S178" s="210"/>
      <c r="T178" s="214"/>
      <c r="U178" s="200"/>
      <c r="V178" s="36" t="str">
        <f>IF(B178="","",IF(W177+X177&gt;=1,"確認",""))</f>
        <v/>
      </c>
      <c r="W178" s="112"/>
      <c r="X178" s="112"/>
      <c r="Y178" s="2">
        <f>W177+X177</f>
        <v>1</v>
      </c>
      <c r="Z178" s="2">
        <f t="shared" si="41"/>
        <v>0</v>
      </c>
      <c r="AA178" s="2" t="str">
        <f>TRIM(B178)</f>
        <v/>
      </c>
      <c r="AB178" s="2" t="str">
        <f>TRIM(C178)</f>
        <v/>
      </c>
      <c r="AC178" s="2" t="str">
        <f>TRIM(B177)</f>
        <v/>
      </c>
      <c r="AD178" s="2" t="str">
        <f>TRIM(C177)</f>
        <v/>
      </c>
      <c r="AE178" s="2">
        <f>D177</f>
        <v>0</v>
      </c>
      <c r="AF178" s="2">
        <f>E177</f>
        <v>0</v>
      </c>
      <c r="AG178" s="2" t="e">
        <f>VLOOKUP(MATCH("○",G177:R177,0),$X$1:$Z$12,2,FALSE)</f>
        <v>#N/A</v>
      </c>
      <c r="AH178" s="2" t="e">
        <f>VLOOKUP(MATCH("○",G177:R177,0),$X$1:$Z$12,3,FALSE)</f>
        <v>#N/A</v>
      </c>
      <c r="AI178" s="27" t="str">
        <f>TEXT(F177,"000.00")</f>
        <v>000.00</v>
      </c>
      <c r="AJ178" s="1" t="str">
        <f>IF(S177="○",AE178,"")</f>
        <v/>
      </c>
      <c r="AK178" s="1" t="str">
        <f>IF(T177="○",AE178,"")</f>
        <v/>
      </c>
      <c r="AL178" s="1" t="str">
        <f>IFERROR(AE178&amp;AF178&amp;VLOOKUP(AG178&amp;AH178,$W$1:$X$12,2,FALSE),"")</f>
        <v/>
      </c>
      <c r="AR178" s="2"/>
      <c r="AS178" s="2"/>
      <c r="AT178" s="2"/>
      <c r="AU178" s="2"/>
      <c r="AV178" s="2"/>
      <c r="AW178" s="2"/>
    </row>
    <row r="179" spans="1:49">
      <c r="A179" s="62">
        <f t="shared" ref="A179" si="50">A177+1</f>
        <v>55</v>
      </c>
      <c r="B179" s="8"/>
      <c r="C179" s="9"/>
      <c r="D179" s="165"/>
      <c r="E179" s="166"/>
      <c r="F179" s="203"/>
      <c r="G179" s="204"/>
      <c r="H179" s="165"/>
      <c r="I179" s="165"/>
      <c r="J179" s="207"/>
      <c r="K179" s="209"/>
      <c r="L179" s="165"/>
      <c r="M179" s="165"/>
      <c r="N179" s="166"/>
      <c r="O179" s="211"/>
      <c r="P179" s="212"/>
      <c r="Q179" s="212"/>
      <c r="R179" s="213"/>
      <c r="S179" s="209"/>
      <c r="T179" s="166"/>
      <c r="U179" s="191"/>
      <c r="V179" s="36" t="str">
        <f>IFERROR(IF(B180="","",CHOOSE(Y180,"未入力","種目","項目")),"")</f>
        <v/>
      </c>
      <c r="W179" s="112">
        <f>IF(COUNTA(B179:R180)=8,0,1)</f>
        <v>1</v>
      </c>
      <c r="X179" s="112">
        <f>IFERROR(IF(VLOOKUP(AF180,$AB$1:$AC$9,2,FALSE)=AG180,0,2),0)</f>
        <v>0</v>
      </c>
      <c r="AR179" s="2"/>
      <c r="AS179" s="2"/>
      <c r="AT179" s="2"/>
      <c r="AU179" s="2"/>
      <c r="AV179" s="2"/>
      <c r="AW179" s="2"/>
    </row>
    <row r="180" spans="1:49" ht="22.5" customHeight="1">
      <c r="A180" s="62"/>
      <c r="B180" s="8"/>
      <c r="C180" s="9"/>
      <c r="D180" s="165"/>
      <c r="E180" s="166"/>
      <c r="F180" s="203"/>
      <c r="G180" s="204"/>
      <c r="H180" s="165"/>
      <c r="I180" s="165"/>
      <c r="J180" s="207"/>
      <c r="K180" s="209"/>
      <c r="L180" s="165"/>
      <c r="M180" s="165"/>
      <c r="N180" s="166"/>
      <c r="O180" s="211"/>
      <c r="P180" s="212"/>
      <c r="Q180" s="212"/>
      <c r="R180" s="213"/>
      <c r="S180" s="209"/>
      <c r="T180" s="166"/>
      <c r="U180" s="191"/>
      <c r="V180" s="36" t="str">
        <f>IF(B180="","",IF(W179+X179&gt;=1,"確認",""))</f>
        <v/>
      </c>
      <c r="W180" s="112"/>
      <c r="X180" s="112"/>
      <c r="Y180" s="2">
        <f>W179+X179</f>
        <v>1</v>
      </c>
      <c r="Z180" s="2">
        <f t="shared" si="41"/>
        <v>0</v>
      </c>
      <c r="AA180" s="2" t="str">
        <f>TRIM(B180)</f>
        <v/>
      </c>
      <c r="AB180" s="2" t="str">
        <f>TRIM(C180)</f>
        <v/>
      </c>
      <c r="AC180" s="2" t="str">
        <f>TRIM(B179)</f>
        <v/>
      </c>
      <c r="AD180" s="2" t="str">
        <f>TRIM(C179)</f>
        <v/>
      </c>
      <c r="AE180" s="2">
        <f>D179</f>
        <v>0</v>
      </c>
      <c r="AF180" s="2">
        <f>E179</f>
        <v>0</v>
      </c>
      <c r="AG180" s="2" t="e">
        <f>VLOOKUP(MATCH("○",G179:R179,0),$X$1:$Z$12,2,FALSE)</f>
        <v>#N/A</v>
      </c>
      <c r="AH180" s="2" t="e">
        <f>VLOOKUP(MATCH("○",G179:R179,0),$X$1:$Z$12,3,FALSE)</f>
        <v>#N/A</v>
      </c>
      <c r="AI180" s="27" t="str">
        <f>TEXT(F179,"000.00")</f>
        <v>000.00</v>
      </c>
      <c r="AJ180" s="1" t="str">
        <f>IF(S179="○",AE180,"")</f>
        <v/>
      </c>
      <c r="AK180" s="1" t="str">
        <f>IF(T179="○",AE180,"")</f>
        <v/>
      </c>
      <c r="AL180" s="1" t="str">
        <f>IFERROR(AE180&amp;AF180&amp;VLOOKUP(AG180&amp;AH180,$W$1:$X$12,2,FALSE),"")</f>
        <v/>
      </c>
      <c r="AR180" s="2"/>
      <c r="AS180" s="2"/>
      <c r="AT180" s="2"/>
      <c r="AU180" s="2"/>
      <c r="AV180" s="2"/>
      <c r="AW180" s="2"/>
    </row>
    <row r="181" spans="1:49">
      <c r="A181" s="62">
        <f t="shared" ref="A181" si="51">A179+1</f>
        <v>56</v>
      </c>
      <c r="B181" s="8"/>
      <c r="C181" s="9"/>
      <c r="D181" s="165"/>
      <c r="E181" s="166"/>
      <c r="F181" s="203"/>
      <c r="G181" s="204"/>
      <c r="H181" s="165"/>
      <c r="I181" s="165"/>
      <c r="J181" s="207"/>
      <c r="K181" s="209"/>
      <c r="L181" s="165"/>
      <c r="M181" s="165"/>
      <c r="N181" s="166"/>
      <c r="O181" s="211"/>
      <c r="P181" s="212"/>
      <c r="Q181" s="212"/>
      <c r="R181" s="213"/>
      <c r="S181" s="209"/>
      <c r="T181" s="166"/>
      <c r="U181" s="191"/>
      <c r="V181" s="36" t="str">
        <f>IFERROR(IF(B182="","",CHOOSE(Y182,"未入力","種目","項目")),"")</f>
        <v/>
      </c>
      <c r="W181" s="112">
        <f>IF(COUNTA(B181:R182)=8,0,1)</f>
        <v>1</v>
      </c>
      <c r="X181" s="112">
        <f>IFERROR(IF(VLOOKUP(AF182,$AB$1:$AC$9,2,FALSE)=AG182,0,2),0)</f>
        <v>0</v>
      </c>
      <c r="AR181" s="2"/>
      <c r="AS181" s="2"/>
      <c r="AT181" s="2"/>
      <c r="AU181" s="2"/>
      <c r="AV181" s="2"/>
      <c r="AW181" s="2"/>
    </row>
    <row r="182" spans="1:49" ht="22.5" customHeight="1">
      <c r="A182" s="62"/>
      <c r="B182" s="8"/>
      <c r="C182" s="9"/>
      <c r="D182" s="165"/>
      <c r="E182" s="166"/>
      <c r="F182" s="203"/>
      <c r="G182" s="204"/>
      <c r="H182" s="165"/>
      <c r="I182" s="165"/>
      <c r="J182" s="207"/>
      <c r="K182" s="209"/>
      <c r="L182" s="165"/>
      <c r="M182" s="165"/>
      <c r="N182" s="166"/>
      <c r="O182" s="211"/>
      <c r="P182" s="212"/>
      <c r="Q182" s="212"/>
      <c r="R182" s="213"/>
      <c r="S182" s="209"/>
      <c r="T182" s="166"/>
      <c r="U182" s="191"/>
      <c r="V182" s="36" t="str">
        <f>IF(B182="","",IF(W181+X181&gt;=1,"確認",""))</f>
        <v/>
      </c>
      <c r="W182" s="112"/>
      <c r="X182" s="112"/>
      <c r="Y182" s="2">
        <f>W181+X181</f>
        <v>1</v>
      </c>
      <c r="Z182" s="2">
        <f t="shared" si="41"/>
        <v>0</v>
      </c>
      <c r="AA182" s="2" t="str">
        <f>TRIM(B182)</f>
        <v/>
      </c>
      <c r="AB182" s="2" t="str">
        <f>TRIM(C182)</f>
        <v/>
      </c>
      <c r="AC182" s="2" t="str">
        <f>TRIM(B181)</f>
        <v/>
      </c>
      <c r="AD182" s="2" t="str">
        <f>TRIM(C181)</f>
        <v/>
      </c>
      <c r="AE182" s="2">
        <f>D181</f>
        <v>0</v>
      </c>
      <c r="AF182" s="2">
        <f>E181</f>
        <v>0</v>
      </c>
      <c r="AG182" s="2" t="e">
        <f>VLOOKUP(MATCH("○",G181:R181,0),$X$1:$Z$12,2,FALSE)</f>
        <v>#N/A</v>
      </c>
      <c r="AH182" s="2" t="e">
        <f>VLOOKUP(MATCH("○",G181:R181,0),$X$1:$Z$12,3,FALSE)</f>
        <v>#N/A</v>
      </c>
      <c r="AI182" s="27" t="str">
        <f>TEXT(F181,"000.00")</f>
        <v>000.00</v>
      </c>
      <c r="AJ182" s="1" t="str">
        <f>IF(S181="○",AE182,"")</f>
        <v/>
      </c>
      <c r="AK182" s="1" t="str">
        <f>IF(T181="○",AE182,"")</f>
        <v/>
      </c>
      <c r="AL182" s="1" t="str">
        <f>IFERROR(AE182&amp;AF182&amp;VLOOKUP(AG182&amp;AH182,$W$1:$X$12,2,FALSE),"")</f>
        <v/>
      </c>
      <c r="AR182" s="2"/>
      <c r="AS182" s="2"/>
      <c r="AT182" s="2"/>
      <c r="AU182" s="2"/>
      <c r="AV182" s="2"/>
      <c r="AW182" s="2"/>
    </row>
    <row r="183" spans="1:49">
      <c r="A183" s="62">
        <f t="shared" ref="A183" si="52">A181+1</f>
        <v>57</v>
      </c>
      <c r="B183" s="8"/>
      <c r="C183" s="9"/>
      <c r="D183" s="165"/>
      <c r="E183" s="166"/>
      <c r="F183" s="203"/>
      <c r="G183" s="204"/>
      <c r="H183" s="165"/>
      <c r="I183" s="165"/>
      <c r="J183" s="207"/>
      <c r="K183" s="209"/>
      <c r="L183" s="165"/>
      <c r="M183" s="165"/>
      <c r="N183" s="166"/>
      <c r="O183" s="211"/>
      <c r="P183" s="212"/>
      <c r="Q183" s="212"/>
      <c r="R183" s="213"/>
      <c r="S183" s="209"/>
      <c r="T183" s="166"/>
      <c r="U183" s="191"/>
      <c r="V183" s="36" t="str">
        <f>IFERROR(IF(B184="","",CHOOSE(Y184,"未入力","種目","項目")),"")</f>
        <v/>
      </c>
      <c r="W183" s="112">
        <f>IF(COUNTA(B183:R184)=8,0,1)</f>
        <v>1</v>
      </c>
      <c r="X183" s="112">
        <f>IFERROR(IF(VLOOKUP(AF184,$AB$1:$AC$9,2,FALSE)=AG184,0,2),0)</f>
        <v>0</v>
      </c>
      <c r="AR183" s="2"/>
      <c r="AS183" s="2"/>
      <c r="AT183" s="2"/>
      <c r="AU183" s="2"/>
      <c r="AV183" s="2"/>
      <c r="AW183" s="2"/>
    </row>
    <row r="184" spans="1:49" ht="22.5" customHeight="1">
      <c r="A184" s="62"/>
      <c r="B184" s="8"/>
      <c r="C184" s="9"/>
      <c r="D184" s="165"/>
      <c r="E184" s="166"/>
      <c r="F184" s="203"/>
      <c r="G184" s="204"/>
      <c r="H184" s="165"/>
      <c r="I184" s="165"/>
      <c r="J184" s="207"/>
      <c r="K184" s="209"/>
      <c r="L184" s="165"/>
      <c r="M184" s="165"/>
      <c r="N184" s="166"/>
      <c r="O184" s="211"/>
      <c r="P184" s="212"/>
      <c r="Q184" s="212"/>
      <c r="R184" s="213"/>
      <c r="S184" s="209"/>
      <c r="T184" s="166"/>
      <c r="U184" s="191"/>
      <c r="V184" s="36" t="str">
        <f>IF(B184="","",IF(W183+X183&gt;=1,"確認",""))</f>
        <v/>
      </c>
      <c r="W184" s="112"/>
      <c r="X184" s="112"/>
      <c r="Y184" s="2">
        <f>W183+X183</f>
        <v>1</v>
      </c>
      <c r="Z184" s="2">
        <f t="shared" si="41"/>
        <v>0</v>
      </c>
      <c r="AA184" s="2" t="str">
        <f>TRIM(B184)</f>
        <v/>
      </c>
      <c r="AB184" s="2" t="str">
        <f>TRIM(C184)</f>
        <v/>
      </c>
      <c r="AC184" s="2" t="str">
        <f>TRIM(B183)</f>
        <v/>
      </c>
      <c r="AD184" s="2" t="str">
        <f>TRIM(C183)</f>
        <v/>
      </c>
      <c r="AE184" s="2">
        <f>D183</f>
        <v>0</v>
      </c>
      <c r="AF184" s="2">
        <f>E183</f>
        <v>0</v>
      </c>
      <c r="AG184" s="2" t="e">
        <f>VLOOKUP(MATCH("○",G183:R183,0),$X$1:$Z$12,2,FALSE)</f>
        <v>#N/A</v>
      </c>
      <c r="AH184" s="2" t="e">
        <f>VLOOKUP(MATCH("○",G183:R183,0),$X$1:$Z$12,3,FALSE)</f>
        <v>#N/A</v>
      </c>
      <c r="AI184" s="27" t="str">
        <f>TEXT(F183,"000.00")</f>
        <v>000.00</v>
      </c>
      <c r="AJ184" s="1" t="str">
        <f>IF(S183="○",AE184,"")</f>
        <v/>
      </c>
      <c r="AK184" s="1" t="str">
        <f>IF(T183="○",AE184,"")</f>
        <v/>
      </c>
      <c r="AL184" s="1" t="str">
        <f>IFERROR(AE184&amp;AF184&amp;VLOOKUP(AG184&amp;AH184,$W$1:$X$12,2,FALSE),"")</f>
        <v/>
      </c>
      <c r="AR184" s="2"/>
      <c r="AS184" s="2"/>
      <c r="AT184" s="2"/>
      <c r="AU184" s="2"/>
      <c r="AV184" s="2"/>
      <c r="AW184" s="2"/>
    </row>
    <row r="185" spans="1:49">
      <c r="A185" s="62">
        <f t="shared" ref="A185" si="53">A183+1</f>
        <v>58</v>
      </c>
      <c r="B185" s="8"/>
      <c r="C185" s="9"/>
      <c r="D185" s="165"/>
      <c r="E185" s="166"/>
      <c r="F185" s="203"/>
      <c r="G185" s="204"/>
      <c r="H185" s="165"/>
      <c r="I185" s="165"/>
      <c r="J185" s="207"/>
      <c r="K185" s="209"/>
      <c r="L185" s="165"/>
      <c r="M185" s="165"/>
      <c r="N185" s="166"/>
      <c r="O185" s="211"/>
      <c r="P185" s="212"/>
      <c r="Q185" s="212"/>
      <c r="R185" s="213"/>
      <c r="S185" s="209"/>
      <c r="T185" s="166"/>
      <c r="U185" s="191"/>
      <c r="V185" s="36" t="str">
        <f>IFERROR(IF(B186="","",CHOOSE(Y186,"未入力","種目","項目")),"")</f>
        <v/>
      </c>
      <c r="W185" s="112">
        <f>IF(COUNTA(B185:R186)=8,0,1)</f>
        <v>1</v>
      </c>
      <c r="X185" s="112">
        <f>IFERROR(IF(VLOOKUP(AF186,$AB$1:$AC$9,2,FALSE)=AG186,0,2),0)</f>
        <v>0</v>
      </c>
      <c r="AR185" s="2"/>
      <c r="AS185" s="2"/>
      <c r="AT185" s="2"/>
      <c r="AU185" s="2"/>
      <c r="AV185" s="2"/>
      <c r="AW185" s="2"/>
    </row>
    <row r="186" spans="1:49" ht="22.5" customHeight="1">
      <c r="A186" s="62"/>
      <c r="B186" s="8"/>
      <c r="C186" s="9"/>
      <c r="D186" s="165"/>
      <c r="E186" s="166"/>
      <c r="F186" s="203"/>
      <c r="G186" s="204"/>
      <c r="H186" s="165"/>
      <c r="I186" s="165"/>
      <c r="J186" s="207"/>
      <c r="K186" s="209"/>
      <c r="L186" s="165"/>
      <c r="M186" s="165"/>
      <c r="N186" s="166"/>
      <c r="O186" s="211"/>
      <c r="P186" s="212"/>
      <c r="Q186" s="212"/>
      <c r="R186" s="213"/>
      <c r="S186" s="209"/>
      <c r="T186" s="166"/>
      <c r="U186" s="191"/>
      <c r="V186" s="36" t="str">
        <f>IF(B186="","",IF(W185+X185&gt;=1,"確認",""))</f>
        <v/>
      </c>
      <c r="W186" s="112"/>
      <c r="X186" s="112"/>
      <c r="Y186" s="2">
        <f>W185+X185</f>
        <v>1</v>
      </c>
      <c r="Z186" s="2">
        <f t="shared" si="41"/>
        <v>0</v>
      </c>
      <c r="AA186" s="2" t="str">
        <f>TRIM(B186)</f>
        <v/>
      </c>
      <c r="AB186" s="2" t="str">
        <f>TRIM(C186)</f>
        <v/>
      </c>
      <c r="AC186" s="2" t="str">
        <f>TRIM(B185)</f>
        <v/>
      </c>
      <c r="AD186" s="2" t="str">
        <f>TRIM(C185)</f>
        <v/>
      </c>
      <c r="AE186" s="2">
        <f>D185</f>
        <v>0</v>
      </c>
      <c r="AF186" s="2">
        <f>E185</f>
        <v>0</v>
      </c>
      <c r="AG186" s="2" t="e">
        <f>VLOOKUP(MATCH("○",G185:R185,0),$X$1:$Z$12,2,FALSE)</f>
        <v>#N/A</v>
      </c>
      <c r="AH186" s="2" t="e">
        <f>VLOOKUP(MATCH("○",G185:R185,0),$X$1:$Z$12,3,FALSE)</f>
        <v>#N/A</v>
      </c>
      <c r="AI186" s="27" t="str">
        <f>TEXT(F185,"000.00")</f>
        <v>000.00</v>
      </c>
      <c r="AJ186" s="1" t="str">
        <f>IF(S185="○",AE186,"")</f>
        <v/>
      </c>
      <c r="AK186" s="1" t="str">
        <f>IF(T185="○",AE186,"")</f>
        <v/>
      </c>
      <c r="AL186" s="1" t="str">
        <f>IFERROR(AE186&amp;AF186&amp;VLOOKUP(AG186&amp;AH186,$W$1:$X$12,2,FALSE),"")</f>
        <v/>
      </c>
      <c r="AR186" s="2"/>
      <c r="AS186" s="2"/>
      <c r="AT186" s="2"/>
      <c r="AU186" s="2"/>
      <c r="AV186" s="2"/>
      <c r="AW186" s="2"/>
    </row>
    <row r="187" spans="1:49">
      <c r="A187" s="62">
        <f t="shared" ref="A187:A189" si="54">A185+1</f>
        <v>59</v>
      </c>
      <c r="B187" s="8"/>
      <c r="C187" s="9"/>
      <c r="D187" s="165"/>
      <c r="E187" s="166"/>
      <c r="F187" s="203"/>
      <c r="G187" s="204"/>
      <c r="H187" s="165"/>
      <c r="I187" s="165"/>
      <c r="J187" s="207"/>
      <c r="K187" s="209"/>
      <c r="L187" s="165"/>
      <c r="M187" s="165"/>
      <c r="N187" s="166"/>
      <c r="O187" s="211"/>
      <c r="P187" s="212"/>
      <c r="Q187" s="212"/>
      <c r="R187" s="213"/>
      <c r="S187" s="209"/>
      <c r="T187" s="166"/>
      <c r="U187" s="191"/>
      <c r="V187" s="36" t="str">
        <f>IFERROR(IF(B188="","",CHOOSE(Y188,"未入力","種目","項目")),"")</f>
        <v/>
      </c>
      <c r="W187" s="112">
        <f>IF(COUNTA(B187:R188)=8,0,1)</f>
        <v>1</v>
      </c>
      <c r="X187" s="112">
        <f>IFERROR(IF(VLOOKUP(AF188,$AB$1:$AC$9,2,FALSE)=AG188,0,2),0)</f>
        <v>0</v>
      </c>
      <c r="AR187" s="2"/>
      <c r="AS187" s="2"/>
      <c r="AT187" s="2"/>
      <c r="AU187" s="2"/>
      <c r="AV187" s="2"/>
      <c r="AW187" s="2"/>
    </row>
    <row r="188" spans="1:49" ht="22.5" customHeight="1">
      <c r="A188" s="62"/>
      <c r="B188" s="8"/>
      <c r="C188" s="9"/>
      <c r="D188" s="165"/>
      <c r="E188" s="166"/>
      <c r="F188" s="203"/>
      <c r="G188" s="204"/>
      <c r="H188" s="165"/>
      <c r="I188" s="165"/>
      <c r="J188" s="207"/>
      <c r="K188" s="209"/>
      <c r="L188" s="165"/>
      <c r="M188" s="165"/>
      <c r="N188" s="166"/>
      <c r="O188" s="211"/>
      <c r="P188" s="212"/>
      <c r="Q188" s="212"/>
      <c r="R188" s="213"/>
      <c r="S188" s="209"/>
      <c r="T188" s="166"/>
      <c r="U188" s="191"/>
      <c r="V188" s="36" t="str">
        <f>IF(B188="","",IF(W187+X187&gt;=1,"確認",""))</f>
        <v/>
      </c>
      <c r="W188" s="112"/>
      <c r="X188" s="112"/>
      <c r="Y188" s="2">
        <f>W187+X187</f>
        <v>1</v>
      </c>
      <c r="Z188" s="2">
        <f t="shared" si="41"/>
        <v>0</v>
      </c>
      <c r="AA188" s="2" t="str">
        <f>TRIM(B188)</f>
        <v/>
      </c>
      <c r="AB188" s="2" t="str">
        <f>TRIM(C188)</f>
        <v/>
      </c>
      <c r="AC188" s="2" t="str">
        <f>TRIM(B187)</f>
        <v/>
      </c>
      <c r="AD188" s="2" t="str">
        <f>TRIM(C187)</f>
        <v/>
      </c>
      <c r="AE188" s="2">
        <f>D187</f>
        <v>0</v>
      </c>
      <c r="AF188" s="2">
        <f>E187</f>
        <v>0</v>
      </c>
      <c r="AG188" s="2" t="e">
        <f>VLOOKUP(MATCH("○",G187:R187,0),$X$1:$Z$12,2,FALSE)</f>
        <v>#N/A</v>
      </c>
      <c r="AH188" s="2" t="e">
        <f>VLOOKUP(MATCH("○",G187:R187,0),$X$1:$Z$12,3,FALSE)</f>
        <v>#N/A</v>
      </c>
      <c r="AI188" s="27" t="str">
        <f>TEXT(F187,"000.00")</f>
        <v>000.00</v>
      </c>
      <c r="AJ188" s="1" t="str">
        <f>IF(S187="○",AE188,"")</f>
        <v/>
      </c>
      <c r="AK188" s="1" t="str">
        <f>IF(T187="○",AE188,"")</f>
        <v/>
      </c>
      <c r="AL188" s="1" t="str">
        <f>IFERROR(AE188&amp;AF188&amp;VLOOKUP(AG188&amp;AH188,$W$1:$X$12,2,FALSE),"")</f>
        <v/>
      </c>
      <c r="AR188" s="2"/>
      <c r="AS188" s="2"/>
      <c r="AT188" s="2"/>
      <c r="AU188" s="2"/>
      <c r="AV188" s="2"/>
      <c r="AW188" s="2"/>
    </row>
    <row r="189" spans="1:49">
      <c r="A189" s="62">
        <f t="shared" si="54"/>
        <v>60</v>
      </c>
      <c r="B189" s="8"/>
      <c r="C189" s="9"/>
      <c r="D189" s="165"/>
      <c r="E189" s="166"/>
      <c r="F189" s="203"/>
      <c r="G189" s="204"/>
      <c r="H189" s="165"/>
      <c r="I189" s="165"/>
      <c r="J189" s="207"/>
      <c r="K189" s="209"/>
      <c r="L189" s="165"/>
      <c r="M189" s="165"/>
      <c r="N189" s="166"/>
      <c r="O189" s="211"/>
      <c r="P189" s="212"/>
      <c r="Q189" s="212"/>
      <c r="R189" s="213"/>
      <c r="S189" s="209"/>
      <c r="T189" s="166"/>
      <c r="U189" s="191"/>
      <c r="V189" s="36" t="str">
        <f>IFERROR(IF(B190="","",CHOOSE(Y190,"未入力","種目","項目")),"")</f>
        <v/>
      </c>
      <c r="W189" s="112">
        <f>IF(COUNTA(B189:R190)=8,0,1)</f>
        <v>1</v>
      </c>
      <c r="X189" s="112">
        <f>IFERROR(IF(VLOOKUP(AF190,$AB$1:$AC$9,2,FALSE)=AG190,0,2),0)</f>
        <v>0</v>
      </c>
      <c r="AR189" s="2"/>
      <c r="AS189" s="2"/>
      <c r="AT189" s="2"/>
      <c r="AU189" s="2"/>
      <c r="AV189" s="2"/>
      <c r="AW189" s="2"/>
    </row>
    <row r="190" spans="1:49" ht="22.5" customHeight="1">
      <c r="A190" s="62"/>
      <c r="B190" s="8"/>
      <c r="C190" s="9"/>
      <c r="D190" s="165"/>
      <c r="E190" s="166"/>
      <c r="F190" s="203"/>
      <c r="G190" s="204"/>
      <c r="H190" s="165"/>
      <c r="I190" s="165"/>
      <c r="J190" s="207"/>
      <c r="K190" s="209"/>
      <c r="L190" s="165"/>
      <c r="M190" s="165"/>
      <c r="N190" s="166"/>
      <c r="O190" s="211"/>
      <c r="P190" s="212"/>
      <c r="Q190" s="212"/>
      <c r="R190" s="213"/>
      <c r="S190" s="209"/>
      <c r="T190" s="166"/>
      <c r="U190" s="191"/>
      <c r="V190" s="36" t="str">
        <f>IF(B190="","",IF(W189+X189&gt;=1,"確認",""))</f>
        <v/>
      </c>
      <c r="W190" s="112"/>
      <c r="X190" s="112"/>
      <c r="Y190" s="2">
        <f>W189+X189</f>
        <v>1</v>
      </c>
      <c r="Z190" s="2">
        <f t="shared" si="41"/>
        <v>0</v>
      </c>
      <c r="AA190" s="2" t="str">
        <f>TRIM(B190)</f>
        <v/>
      </c>
      <c r="AB190" s="2" t="str">
        <f>TRIM(C190)</f>
        <v/>
      </c>
      <c r="AC190" s="2" t="str">
        <f>TRIM(B189)</f>
        <v/>
      </c>
      <c r="AD190" s="2" t="str">
        <f>TRIM(C189)</f>
        <v/>
      </c>
      <c r="AE190" s="2">
        <f>D189</f>
        <v>0</v>
      </c>
      <c r="AF190" s="2">
        <f>E189</f>
        <v>0</v>
      </c>
      <c r="AG190" s="2" t="e">
        <f>VLOOKUP(MATCH("○",G189:R189,0),$X$1:$Z$12,2,FALSE)</f>
        <v>#N/A</v>
      </c>
      <c r="AH190" s="2" t="e">
        <f>VLOOKUP(MATCH("○",G189:R189,0),$X$1:$Z$12,3,FALSE)</f>
        <v>#N/A</v>
      </c>
      <c r="AI190" s="27" t="str">
        <f>TEXT(F189,"000.00")</f>
        <v>000.00</v>
      </c>
      <c r="AJ190" s="1" t="str">
        <f>IF(S189="○",AE190,"")</f>
        <v/>
      </c>
      <c r="AK190" s="1" t="str">
        <f>IF(T189="○",AE190,"")</f>
        <v/>
      </c>
      <c r="AL190" s="1" t="str">
        <f>IFERROR(AE190&amp;AF190&amp;VLOOKUP(AG190&amp;AH190,$W$1:$X$12,2,FALSE),"")</f>
        <v/>
      </c>
      <c r="AR190" s="2"/>
      <c r="AS190" s="2"/>
      <c r="AT190" s="2"/>
      <c r="AU190" s="2"/>
      <c r="AV190" s="2"/>
      <c r="AW190" s="2"/>
    </row>
    <row r="191" spans="1:49">
      <c r="A191" s="62">
        <f>A189+1</f>
        <v>61</v>
      </c>
      <c r="B191" s="8"/>
      <c r="C191" s="9"/>
      <c r="D191" s="165"/>
      <c r="E191" s="166"/>
      <c r="F191" s="203"/>
      <c r="G191" s="204"/>
      <c r="H191" s="165"/>
      <c r="I191" s="165"/>
      <c r="J191" s="207"/>
      <c r="K191" s="209"/>
      <c r="L191" s="165"/>
      <c r="M191" s="165"/>
      <c r="N191" s="166"/>
      <c r="O191" s="211"/>
      <c r="P191" s="212"/>
      <c r="Q191" s="212"/>
      <c r="R191" s="213"/>
      <c r="S191" s="209"/>
      <c r="T191" s="166"/>
      <c r="U191" s="191"/>
      <c r="V191" s="36" t="str">
        <f>IFERROR(IF(B192="","",CHOOSE(Y192,"未入力","種目","項目")),"")</f>
        <v/>
      </c>
      <c r="W191" s="112">
        <f>IF(COUNTA(B191:R192)=8,0,1)</f>
        <v>1</v>
      </c>
      <c r="X191" s="112">
        <f>IFERROR(IF(VLOOKUP(AF192,$AB$1:$AC$9,2,FALSE)=AG192,0,2),0)</f>
        <v>0</v>
      </c>
      <c r="AR191" s="2"/>
      <c r="AS191" s="2"/>
      <c r="AT191" s="2"/>
      <c r="AU191" s="2"/>
      <c r="AV191" s="2"/>
      <c r="AW191" s="2"/>
    </row>
    <row r="192" spans="1:49" ht="22.5" customHeight="1">
      <c r="A192" s="73"/>
      <c r="B192" s="10"/>
      <c r="C192" s="11"/>
      <c r="D192" s="167"/>
      <c r="E192" s="168"/>
      <c r="F192" s="218"/>
      <c r="G192" s="219"/>
      <c r="H192" s="167"/>
      <c r="I192" s="167"/>
      <c r="J192" s="220"/>
      <c r="K192" s="221"/>
      <c r="L192" s="167"/>
      <c r="M192" s="167"/>
      <c r="N192" s="168"/>
      <c r="O192" s="222"/>
      <c r="P192" s="223"/>
      <c r="Q192" s="223"/>
      <c r="R192" s="224"/>
      <c r="S192" s="221"/>
      <c r="T192" s="168"/>
      <c r="U192" s="201"/>
      <c r="V192" s="36" t="str">
        <f>IF(B192="","",IF(W191+X191&gt;=1,"確認",""))</f>
        <v/>
      </c>
      <c r="W192" s="112"/>
      <c r="X192" s="112"/>
      <c r="Y192" s="2">
        <f>W191+X191</f>
        <v>1</v>
      </c>
      <c r="Z192" s="2">
        <f t="shared" si="41"/>
        <v>0</v>
      </c>
      <c r="AA192" s="2" t="str">
        <f>TRIM(B192)</f>
        <v/>
      </c>
      <c r="AB192" s="2" t="str">
        <f>TRIM(C192)</f>
        <v/>
      </c>
      <c r="AC192" s="2" t="str">
        <f>TRIM(B191)</f>
        <v/>
      </c>
      <c r="AD192" s="2" t="str">
        <f>TRIM(C191)</f>
        <v/>
      </c>
      <c r="AE192" s="2">
        <f>D191</f>
        <v>0</v>
      </c>
      <c r="AF192" s="2">
        <f>E191</f>
        <v>0</v>
      </c>
      <c r="AG192" s="2" t="e">
        <f>VLOOKUP(MATCH("○",G191:R191,0),$X$1:$Z$12,2,FALSE)</f>
        <v>#N/A</v>
      </c>
      <c r="AH192" s="2" t="e">
        <f>VLOOKUP(MATCH("○",G191:R191,0),$X$1:$Z$12,3,FALSE)</f>
        <v>#N/A</v>
      </c>
      <c r="AI192" s="27" t="str">
        <f>TEXT(F191,"000.00")</f>
        <v>000.00</v>
      </c>
      <c r="AJ192" s="1" t="str">
        <f>IF(S191="○",AE192,"")</f>
        <v/>
      </c>
      <c r="AK192" s="1" t="str">
        <f>IF(T191="○",AE192,"")</f>
        <v/>
      </c>
      <c r="AL192" s="1" t="str">
        <f>IFERROR(AE192&amp;AF192&amp;VLOOKUP(AG192&amp;AH192,$W$1:$X$12,2,FALSE),"")</f>
        <v/>
      </c>
      <c r="AR192" s="2"/>
      <c r="AS192" s="2"/>
      <c r="AT192" s="2"/>
      <c r="AU192" s="2"/>
      <c r="AV192" s="2"/>
      <c r="AW192" s="2"/>
    </row>
    <row r="194" spans="1:49">
      <c r="S194" s="112" t="s">
        <v>42</v>
      </c>
      <c r="T194" s="112"/>
      <c r="U194" s="112"/>
    </row>
    <row r="195" spans="1:49" ht="21">
      <c r="A195" s="133">
        <f>A2</f>
        <v>77</v>
      </c>
      <c r="B195" s="133"/>
      <c r="C195" s="133"/>
      <c r="D195" s="133"/>
      <c r="E195" s="133"/>
      <c r="F195" s="133"/>
      <c r="G195" s="133"/>
      <c r="H195" s="133"/>
      <c r="I195" s="133"/>
      <c r="J195" s="133"/>
      <c r="K195" s="133"/>
      <c r="L195" s="133"/>
      <c r="M195" s="133"/>
      <c r="N195" s="133"/>
      <c r="O195" s="133"/>
      <c r="P195" s="133"/>
      <c r="Q195" s="133"/>
      <c r="R195" s="133"/>
      <c r="S195" s="133"/>
      <c r="T195" s="133"/>
      <c r="U195" s="133"/>
    </row>
    <row r="196" spans="1:49" ht="18.75" customHeight="1">
      <c r="A196" s="2"/>
      <c r="B196" s="184" t="s">
        <v>37</v>
      </c>
      <c r="C196" s="184"/>
      <c r="D196" s="184"/>
      <c r="E196" s="184"/>
      <c r="F196" s="184"/>
      <c r="G196" s="2"/>
      <c r="H196" s="2"/>
      <c r="I196" s="2"/>
      <c r="J196" s="2"/>
      <c r="K196" s="2"/>
      <c r="L196" s="2"/>
      <c r="M196" s="2"/>
      <c r="N196" s="2"/>
      <c r="O196" s="185">
        <f>O4</f>
        <v>0</v>
      </c>
      <c r="P196" s="185"/>
      <c r="Q196" s="185"/>
      <c r="R196" s="185"/>
      <c r="S196" s="185"/>
      <c r="T196" s="185"/>
      <c r="U196" s="185"/>
    </row>
    <row r="197" spans="1:49">
      <c r="A197" s="2"/>
      <c r="B197" s="184"/>
      <c r="C197" s="184"/>
      <c r="D197" s="184"/>
      <c r="E197" s="184"/>
      <c r="F197" s="184"/>
      <c r="G197" s="2"/>
      <c r="H197" s="2"/>
      <c r="I197" s="2"/>
      <c r="J197" s="109" t="s">
        <v>0</v>
      </c>
      <c r="K197" s="109"/>
      <c r="L197" s="109"/>
      <c r="M197" s="109"/>
      <c r="N197" s="109"/>
      <c r="O197" s="186"/>
      <c r="P197" s="186"/>
      <c r="Q197" s="186"/>
      <c r="R197" s="186"/>
      <c r="S197" s="186"/>
      <c r="T197" s="186"/>
      <c r="U197" s="186"/>
    </row>
    <row r="199" spans="1:49">
      <c r="A199" s="150" t="s">
        <v>3</v>
      </c>
      <c r="B199" s="152" t="s">
        <v>17</v>
      </c>
      <c r="C199" s="153"/>
      <c r="D199" s="103" t="s">
        <v>4</v>
      </c>
      <c r="E199" s="148" t="s">
        <v>15</v>
      </c>
      <c r="F199" s="149" t="s">
        <v>16</v>
      </c>
      <c r="G199" s="122" t="s">
        <v>12</v>
      </c>
      <c r="H199" s="123"/>
      <c r="I199" s="123"/>
      <c r="J199" s="147"/>
      <c r="K199" s="122" t="s">
        <v>14</v>
      </c>
      <c r="L199" s="123"/>
      <c r="M199" s="123"/>
      <c r="N199" s="124"/>
      <c r="O199" s="146" t="s">
        <v>13</v>
      </c>
      <c r="P199" s="123"/>
      <c r="Q199" s="123"/>
      <c r="R199" s="123"/>
      <c r="S199" s="123"/>
      <c r="T199" s="147"/>
      <c r="U199" s="5"/>
    </row>
    <row r="200" spans="1:49" ht="18.75" customHeight="1">
      <c r="A200" s="145"/>
      <c r="B200" s="154"/>
      <c r="C200" s="155"/>
      <c r="D200" s="104"/>
      <c r="E200" s="118"/>
      <c r="F200" s="62"/>
      <c r="G200" s="91" t="s">
        <v>5</v>
      </c>
      <c r="H200" s="162" t="s">
        <v>6</v>
      </c>
      <c r="I200" s="162" t="s">
        <v>8</v>
      </c>
      <c r="J200" s="159" t="s">
        <v>7</v>
      </c>
      <c r="K200" s="158" t="s">
        <v>5</v>
      </c>
      <c r="L200" s="103" t="s">
        <v>6</v>
      </c>
      <c r="M200" s="103" t="s">
        <v>8</v>
      </c>
      <c r="N200" s="100" t="s">
        <v>7</v>
      </c>
      <c r="O200" s="97" t="s">
        <v>5</v>
      </c>
      <c r="P200" s="94" t="s">
        <v>6</v>
      </c>
      <c r="Q200" s="94" t="s">
        <v>8</v>
      </c>
      <c r="R200" s="141" t="s">
        <v>7</v>
      </c>
      <c r="S200" s="138" t="s">
        <v>9</v>
      </c>
      <c r="T200" s="137" t="s">
        <v>10</v>
      </c>
      <c r="U200" s="134" t="s">
        <v>11</v>
      </c>
    </row>
    <row r="201" spans="1:49">
      <c r="A201" s="145"/>
      <c r="B201" s="154"/>
      <c r="C201" s="155"/>
      <c r="D201" s="104"/>
      <c r="E201" s="118"/>
      <c r="F201" s="62"/>
      <c r="G201" s="92"/>
      <c r="H201" s="104"/>
      <c r="I201" s="104"/>
      <c r="J201" s="160"/>
      <c r="K201" s="139"/>
      <c r="L201" s="104"/>
      <c r="M201" s="104"/>
      <c r="N201" s="101"/>
      <c r="O201" s="98"/>
      <c r="P201" s="95"/>
      <c r="Q201" s="95"/>
      <c r="R201" s="142"/>
      <c r="S201" s="139"/>
      <c r="T201" s="101"/>
      <c r="U201" s="135"/>
    </row>
    <row r="202" spans="1:49">
      <c r="A202" s="145"/>
      <c r="B202" s="154"/>
      <c r="C202" s="155"/>
      <c r="D202" s="104"/>
      <c r="E202" s="118"/>
      <c r="F202" s="62"/>
      <c r="G202" s="92"/>
      <c r="H202" s="104"/>
      <c r="I202" s="104"/>
      <c r="J202" s="160"/>
      <c r="K202" s="139"/>
      <c r="L202" s="104"/>
      <c r="M202" s="104"/>
      <c r="N202" s="101"/>
      <c r="O202" s="98"/>
      <c r="P202" s="95"/>
      <c r="Q202" s="95"/>
      <c r="R202" s="142"/>
      <c r="S202" s="139"/>
      <c r="T202" s="101"/>
      <c r="U202" s="135"/>
    </row>
    <row r="203" spans="1:49">
      <c r="A203" s="145"/>
      <c r="B203" s="154"/>
      <c r="C203" s="155"/>
      <c r="D203" s="104"/>
      <c r="E203" s="118"/>
      <c r="F203" s="62"/>
      <c r="G203" s="92"/>
      <c r="H203" s="104"/>
      <c r="I203" s="104"/>
      <c r="J203" s="160"/>
      <c r="K203" s="139"/>
      <c r="L203" s="104"/>
      <c r="M203" s="104"/>
      <c r="N203" s="101"/>
      <c r="O203" s="98"/>
      <c r="P203" s="95"/>
      <c r="Q203" s="95"/>
      <c r="R203" s="142"/>
      <c r="S203" s="139"/>
      <c r="T203" s="101"/>
      <c r="U203" s="135"/>
    </row>
    <row r="204" spans="1:49">
      <c r="A204" s="145"/>
      <c r="B204" s="154"/>
      <c r="C204" s="155"/>
      <c r="D204" s="104"/>
      <c r="E204" s="118"/>
      <c r="F204" s="62"/>
      <c r="G204" s="92"/>
      <c r="H204" s="104"/>
      <c r="I204" s="104"/>
      <c r="J204" s="160"/>
      <c r="K204" s="139"/>
      <c r="L204" s="104"/>
      <c r="M204" s="104"/>
      <c r="N204" s="101"/>
      <c r="O204" s="98"/>
      <c r="P204" s="95"/>
      <c r="Q204" s="95"/>
      <c r="R204" s="142"/>
      <c r="S204" s="139"/>
      <c r="T204" s="101"/>
      <c r="U204" s="135"/>
    </row>
    <row r="205" spans="1:49">
      <c r="A205" s="145"/>
      <c r="B205" s="154"/>
      <c r="C205" s="155"/>
      <c r="D205" s="104"/>
      <c r="E205" s="118"/>
      <c r="F205" s="62"/>
      <c r="G205" s="92"/>
      <c r="H205" s="104"/>
      <c r="I205" s="104"/>
      <c r="J205" s="160"/>
      <c r="K205" s="139"/>
      <c r="L205" s="104"/>
      <c r="M205" s="104"/>
      <c r="N205" s="101"/>
      <c r="O205" s="98"/>
      <c r="P205" s="95"/>
      <c r="Q205" s="95"/>
      <c r="R205" s="142"/>
      <c r="S205" s="139"/>
      <c r="T205" s="101"/>
      <c r="U205" s="135"/>
    </row>
    <row r="206" spans="1:49">
      <c r="A206" s="151"/>
      <c r="B206" s="156"/>
      <c r="C206" s="157"/>
      <c r="D206" s="105"/>
      <c r="E206" s="121"/>
      <c r="F206" s="73"/>
      <c r="G206" s="93"/>
      <c r="H206" s="105"/>
      <c r="I206" s="105"/>
      <c r="J206" s="161"/>
      <c r="K206" s="140"/>
      <c r="L206" s="105"/>
      <c r="M206" s="105"/>
      <c r="N206" s="102"/>
      <c r="O206" s="99"/>
      <c r="P206" s="96"/>
      <c r="Q206" s="96"/>
      <c r="R206" s="143"/>
      <c r="S206" s="140"/>
      <c r="T206" s="102"/>
      <c r="U206" s="136"/>
    </row>
    <row r="207" spans="1:49">
      <c r="A207" s="62">
        <f>A191+1</f>
        <v>62</v>
      </c>
      <c r="B207" s="8"/>
      <c r="C207" s="9"/>
      <c r="D207" s="165"/>
      <c r="E207" s="225"/>
      <c r="F207" s="226"/>
      <c r="G207" s="227"/>
      <c r="H207" s="163"/>
      <c r="I207" s="163"/>
      <c r="J207" s="228"/>
      <c r="K207" s="229"/>
      <c r="L207" s="163"/>
      <c r="M207" s="163"/>
      <c r="N207" s="164"/>
      <c r="O207" s="230"/>
      <c r="P207" s="231"/>
      <c r="Q207" s="231"/>
      <c r="R207" s="232"/>
      <c r="S207" s="229"/>
      <c r="T207" s="164"/>
      <c r="U207" s="190"/>
      <c r="V207" s="36" t="str">
        <f>IFERROR(IF(B208="","",CHOOSE(Y208,"未入力","種目","項目")),"")</f>
        <v/>
      </c>
      <c r="W207" s="112">
        <f>IF(COUNTA(B207:R208)=8,0,1)</f>
        <v>1</v>
      </c>
      <c r="X207" s="112">
        <f>IFERROR(IF(VLOOKUP(AF208,$AB$1:$AC$9,2,FALSE)=AG208,0,2),0)</f>
        <v>0</v>
      </c>
      <c r="AR207" s="2"/>
      <c r="AS207" s="2"/>
      <c r="AT207" s="2"/>
      <c r="AU207" s="2"/>
      <c r="AV207" s="2"/>
      <c r="AW207" s="2"/>
    </row>
    <row r="208" spans="1:49" ht="22.5" customHeight="1">
      <c r="A208" s="62"/>
      <c r="B208" s="8"/>
      <c r="C208" s="9"/>
      <c r="D208" s="165"/>
      <c r="E208" s="166"/>
      <c r="F208" s="203"/>
      <c r="G208" s="204"/>
      <c r="H208" s="165"/>
      <c r="I208" s="165"/>
      <c r="J208" s="207"/>
      <c r="K208" s="209"/>
      <c r="L208" s="165"/>
      <c r="M208" s="165"/>
      <c r="N208" s="166"/>
      <c r="O208" s="211"/>
      <c r="P208" s="212"/>
      <c r="Q208" s="212"/>
      <c r="R208" s="213"/>
      <c r="S208" s="209"/>
      <c r="T208" s="166"/>
      <c r="U208" s="191"/>
      <c r="V208" s="36" t="str">
        <f>IF(B208="","",IF(W207+X207&gt;=1,"確認",""))</f>
        <v/>
      </c>
      <c r="W208" s="112"/>
      <c r="X208" s="112"/>
      <c r="Y208" s="2">
        <f>W207+X207</f>
        <v>1</v>
      </c>
      <c r="Z208" s="2">
        <f t="shared" ref="Z208:Z240" si="55">$O$4</f>
        <v>0</v>
      </c>
      <c r="AA208" s="2" t="str">
        <f>TRIM(B208)</f>
        <v/>
      </c>
      <c r="AB208" s="2" t="str">
        <f>TRIM(C208)</f>
        <v/>
      </c>
      <c r="AC208" s="2" t="str">
        <f>TRIM(B207)</f>
        <v/>
      </c>
      <c r="AD208" s="2" t="str">
        <f>TRIM(C207)</f>
        <v/>
      </c>
      <c r="AE208" s="2">
        <f>D207</f>
        <v>0</v>
      </c>
      <c r="AF208" s="2">
        <f>E207</f>
        <v>0</v>
      </c>
      <c r="AG208" s="2" t="e">
        <f>VLOOKUP(MATCH("○",G207:R207,0),$X$1:$Z$12,2,FALSE)</f>
        <v>#N/A</v>
      </c>
      <c r="AH208" s="2" t="e">
        <f>VLOOKUP(MATCH("○",G207:R207,0),$X$1:$Z$12,3,FALSE)</f>
        <v>#N/A</v>
      </c>
      <c r="AI208" s="27" t="str">
        <f>TEXT(F207,"000.00")</f>
        <v>000.00</v>
      </c>
      <c r="AJ208" s="1" t="str">
        <f>IF(S207="○",AE208,"")</f>
        <v/>
      </c>
      <c r="AK208" s="1" t="str">
        <f>IF(T207="○",AE208,"")</f>
        <v/>
      </c>
      <c r="AL208" s="1" t="str">
        <f>IFERROR(AE208&amp;AF208&amp;VLOOKUP(AG208&amp;AH208,$W$1:$X$12,2,FALSE),"")</f>
        <v/>
      </c>
      <c r="AR208" s="2"/>
      <c r="AS208" s="2"/>
      <c r="AT208" s="2"/>
      <c r="AU208" s="2"/>
      <c r="AV208" s="2"/>
      <c r="AW208" s="2"/>
    </row>
    <row r="209" spans="1:49">
      <c r="A209" s="62">
        <f>A207+1</f>
        <v>63</v>
      </c>
      <c r="B209" s="8"/>
      <c r="C209" s="9"/>
      <c r="D209" s="165"/>
      <c r="E209" s="166"/>
      <c r="F209" s="203"/>
      <c r="G209" s="204"/>
      <c r="H209" s="165"/>
      <c r="I209" s="165"/>
      <c r="J209" s="207"/>
      <c r="K209" s="209"/>
      <c r="L209" s="165"/>
      <c r="M209" s="165"/>
      <c r="N209" s="166"/>
      <c r="O209" s="211"/>
      <c r="P209" s="212"/>
      <c r="Q209" s="212"/>
      <c r="R209" s="213"/>
      <c r="S209" s="209"/>
      <c r="T209" s="166"/>
      <c r="U209" s="191"/>
      <c r="V209" s="36" t="str">
        <f>IFERROR(IF(B210="","",CHOOSE(Y210,"未入力","種目","項目")),"")</f>
        <v/>
      </c>
      <c r="W209" s="112">
        <f>IF(COUNTA(B209:R210)=8,0,1)</f>
        <v>1</v>
      </c>
      <c r="X209" s="112">
        <f>IFERROR(IF(VLOOKUP(AF210,$AB$1:$AC$9,2,FALSE)=AG210,0,2),0)</f>
        <v>0</v>
      </c>
      <c r="AR209" s="2"/>
      <c r="AS209" s="2"/>
      <c r="AT209" s="2"/>
      <c r="AU209" s="2"/>
      <c r="AV209" s="2"/>
      <c r="AW209" s="2"/>
    </row>
    <row r="210" spans="1:49" ht="22.5" customHeight="1">
      <c r="A210" s="62"/>
      <c r="B210" s="8"/>
      <c r="C210" s="9"/>
      <c r="D210" s="165"/>
      <c r="E210" s="166"/>
      <c r="F210" s="203"/>
      <c r="G210" s="204"/>
      <c r="H210" s="165"/>
      <c r="I210" s="165"/>
      <c r="J210" s="207"/>
      <c r="K210" s="209"/>
      <c r="L210" s="165"/>
      <c r="M210" s="165"/>
      <c r="N210" s="166"/>
      <c r="O210" s="211"/>
      <c r="P210" s="212"/>
      <c r="Q210" s="212"/>
      <c r="R210" s="213"/>
      <c r="S210" s="209"/>
      <c r="T210" s="166"/>
      <c r="U210" s="191"/>
      <c r="V210" s="36" t="str">
        <f>IF(B210="","",IF(W209+X209&gt;=1,"確認",""))</f>
        <v/>
      </c>
      <c r="W210" s="112"/>
      <c r="X210" s="112"/>
      <c r="Y210" s="2">
        <f>W209+X209</f>
        <v>1</v>
      </c>
      <c r="Z210" s="2">
        <f t="shared" si="55"/>
        <v>0</v>
      </c>
      <c r="AA210" s="2" t="str">
        <f>TRIM(B210)</f>
        <v/>
      </c>
      <c r="AB210" s="2" t="str">
        <f>TRIM(C210)</f>
        <v/>
      </c>
      <c r="AC210" s="2" t="str">
        <f>TRIM(B209)</f>
        <v/>
      </c>
      <c r="AD210" s="2" t="str">
        <f>TRIM(C209)</f>
        <v/>
      </c>
      <c r="AE210" s="2">
        <f>D209</f>
        <v>0</v>
      </c>
      <c r="AF210" s="2">
        <f>E209</f>
        <v>0</v>
      </c>
      <c r="AG210" s="2" t="e">
        <f>VLOOKUP(MATCH("○",G209:R209,0),$X$1:$Z$12,2,FALSE)</f>
        <v>#N/A</v>
      </c>
      <c r="AH210" s="2" t="e">
        <f>VLOOKUP(MATCH("○",G209:R209,0),$X$1:$Z$12,3,FALSE)</f>
        <v>#N/A</v>
      </c>
      <c r="AI210" s="27" t="str">
        <f>TEXT(F209,"000.00")</f>
        <v>000.00</v>
      </c>
      <c r="AJ210" s="1" t="str">
        <f>IF(S209="○",AE210,"")</f>
        <v/>
      </c>
      <c r="AK210" s="1" t="str">
        <f>IF(T209="○",AE210,"")</f>
        <v/>
      </c>
      <c r="AL210" s="1" t="str">
        <f>IFERROR(AE210&amp;AF210&amp;VLOOKUP(AG210&amp;AH210,$W$1:$X$12,2,FALSE),"")</f>
        <v/>
      </c>
      <c r="AR210" s="2"/>
      <c r="AS210" s="2"/>
      <c r="AT210" s="2"/>
      <c r="AU210" s="2"/>
      <c r="AV210" s="2"/>
      <c r="AW210" s="2"/>
    </row>
    <row r="211" spans="1:49">
      <c r="A211" s="62">
        <f t="shared" ref="A211" si="56">A209+1</f>
        <v>64</v>
      </c>
      <c r="B211" s="8"/>
      <c r="C211" s="9"/>
      <c r="D211" s="165"/>
      <c r="E211" s="166"/>
      <c r="F211" s="203"/>
      <c r="G211" s="204"/>
      <c r="H211" s="165"/>
      <c r="I211" s="165"/>
      <c r="J211" s="207"/>
      <c r="K211" s="209"/>
      <c r="L211" s="165"/>
      <c r="M211" s="165"/>
      <c r="N211" s="166"/>
      <c r="O211" s="211"/>
      <c r="P211" s="212"/>
      <c r="Q211" s="212"/>
      <c r="R211" s="213"/>
      <c r="S211" s="209"/>
      <c r="T211" s="166"/>
      <c r="U211" s="191"/>
      <c r="V211" s="36" t="str">
        <f>IFERROR(IF(B212="","",CHOOSE(Y212,"未入力","種目","項目")),"")</f>
        <v/>
      </c>
      <c r="W211" s="112">
        <f>IF(COUNTA(B211:R212)=8,0,1)</f>
        <v>1</v>
      </c>
      <c r="X211" s="112">
        <f>IFERROR(IF(VLOOKUP(AF212,$AB$1:$AC$9,2,FALSE)=AG212,0,2),0)</f>
        <v>0</v>
      </c>
      <c r="AR211" s="2"/>
      <c r="AS211" s="2"/>
      <c r="AT211" s="2"/>
      <c r="AU211" s="2"/>
      <c r="AV211" s="2"/>
      <c r="AW211" s="2"/>
    </row>
    <row r="212" spans="1:49" ht="22.5" customHeight="1">
      <c r="A212" s="62"/>
      <c r="B212" s="8"/>
      <c r="C212" s="9"/>
      <c r="D212" s="165"/>
      <c r="E212" s="166"/>
      <c r="F212" s="203"/>
      <c r="G212" s="204"/>
      <c r="H212" s="165"/>
      <c r="I212" s="165"/>
      <c r="J212" s="207"/>
      <c r="K212" s="209"/>
      <c r="L212" s="165"/>
      <c r="M212" s="165"/>
      <c r="N212" s="166"/>
      <c r="O212" s="211"/>
      <c r="P212" s="212"/>
      <c r="Q212" s="212"/>
      <c r="R212" s="213"/>
      <c r="S212" s="209"/>
      <c r="T212" s="166"/>
      <c r="U212" s="191"/>
      <c r="V212" s="36" t="str">
        <f>IF(B212="","",IF(W211+X211&gt;=1,"確認",""))</f>
        <v/>
      </c>
      <c r="W212" s="112"/>
      <c r="X212" s="112"/>
      <c r="Y212" s="2">
        <f>W211+X211</f>
        <v>1</v>
      </c>
      <c r="Z212" s="2">
        <f t="shared" si="55"/>
        <v>0</v>
      </c>
      <c r="AA212" s="2" t="str">
        <f>TRIM(B212)</f>
        <v/>
      </c>
      <c r="AB212" s="2" t="str">
        <f>TRIM(C212)</f>
        <v/>
      </c>
      <c r="AC212" s="2" t="str">
        <f>TRIM(B211)</f>
        <v/>
      </c>
      <c r="AD212" s="2" t="str">
        <f>TRIM(C211)</f>
        <v/>
      </c>
      <c r="AE212" s="2">
        <f>D211</f>
        <v>0</v>
      </c>
      <c r="AF212" s="2">
        <f>E211</f>
        <v>0</v>
      </c>
      <c r="AG212" s="2" t="e">
        <f>VLOOKUP(MATCH("○",G211:R211,0),$X$1:$Z$12,2,FALSE)</f>
        <v>#N/A</v>
      </c>
      <c r="AH212" s="2" t="e">
        <f>VLOOKUP(MATCH("○",G211:R211,0),$X$1:$Z$12,3,FALSE)</f>
        <v>#N/A</v>
      </c>
      <c r="AI212" s="27" t="str">
        <f>TEXT(F211,"000.00")</f>
        <v>000.00</v>
      </c>
      <c r="AJ212" s="1" t="str">
        <f>IF(S211="○",AE212,"")</f>
        <v/>
      </c>
      <c r="AK212" s="1" t="str">
        <f>IF(T211="○",AE212,"")</f>
        <v/>
      </c>
      <c r="AL212" s="1" t="str">
        <f>IFERROR(AE212&amp;AF212&amp;VLOOKUP(AG212&amp;AH212,$W$1:$X$12,2,FALSE),"")</f>
        <v/>
      </c>
      <c r="AR212" s="2"/>
      <c r="AS212" s="2"/>
      <c r="AT212" s="2"/>
      <c r="AU212" s="2"/>
      <c r="AV212" s="2"/>
      <c r="AW212" s="2"/>
    </row>
    <row r="213" spans="1:49">
      <c r="A213" s="62">
        <f t="shared" ref="A213" si="57">A211+1</f>
        <v>65</v>
      </c>
      <c r="B213" s="8"/>
      <c r="C213" s="9"/>
      <c r="D213" s="165"/>
      <c r="E213" s="166"/>
      <c r="F213" s="203"/>
      <c r="G213" s="204"/>
      <c r="H213" s="165"/>
      <c r="I213" s="165"/>
      <c r="J213" s="207"/>
      <c r="K213" s="209"/>
      <c r="L213" s="165"/>
      <c r="M213" s="165"/>
      <c r="N213" s="166"/>
      <c r="O213" s="211"/>
      <c r="P213" s="212"/>
      <c r="Q213" s="212"/>
      <c r="R213" s="213"/>
      <c r="S213" s="209"/>
      <c r="T213" s="166"/>
      <c r="U213" s="191"/>
      <c r="V213" s="36" t="str">
        <f>IFERROR(IF(B214="","",CHOOSE(Y214,"未入力","種目","項目")),"")</f>
        <v/>
      </c>
      <c r="W213" s="112">
        <f>IF(COUNTA(B213:R214)=8,0,1)</f>
        <v>1</v>
      </c>
      <c r="X213" s="112">
        <f>IFERROR(IF(VLOOKUP(AF214,$AB$1:$AC$9,2,FALSE)=AG214,0,2),0)</f>
        <v>0</v>
      </c>
      <c r="AR213" s="2"/>
      <c r="AS213" s="2"/>
      <c r="AT213" s="2"/>
      <c r="AU213" s="2"/>
      <c r="AV213" s="2"/>
      <c r="AW213" s="2"/>
    </row>
    <row r="214" spans="1:49" ht="22.5" customHeight="1">
      <c r="A214" s="62"/>
      <c r="B214" s="8"/>
      <c r="C214" s="9"/>
      <c r="D214" s="165"/>
      <c r="E214" s="166"/>
      <c r="F214" s="203"/>
      <c r="G214" s="204"/>
      <c r="H214" s="165"/>
      <c r="I214" s="165"/>
      <c r="J214" s="207"/>
      <c r="K214" s="209"/>
      <c r="L214" s="165"/>
      <c r="M214" s="165"/>
      <c r="N214" s="166"/>
      <c r="O214" s="211"/>
      <c r="P214" s="212"/>
      <c r="Q214" s="212"/>
      <c r="R214" s="213"/>
      <c r="S214" s="209"/>
      <c r="T214" s="166"/>
      <c r="U214" s="191"/>
      <c r="V214" s="36" t="str">
        <f>IF(B214="","",IF(W213+X213&gt;=1,"確認",""))</f>
        <v/>
      </c>
      <c r="W214" s="112"/>
      <c r="X214" s="112"/>
      <c r="Y214" s="2">
        <f>W213+X213</f>
        <v>1</v>
      </c>
      <c r="Z214" s="2">
        <f t="shared" si="55"/>
        <v>0</v>
      </c>
      <c r="AA214" s="2" t="str">
        <f>TRIM(B214)</f>
        <v/>
      </c>
      <c r="AB214" s="2" t="str">
        <f>TRIM(C214)</f>
        <v/>
      </c>
      <c r="AC214" s="2" t="str">
        <f>TRIM(B213)</f>
        <v/>
      </c>
      <c r="AD214" s="2" t="str">
        <f>TRIM(C213)</f>
        <v/>
      </c>
      <c r="AE214" s="2">
        <f>D213</f>
        <v>0</v>
      </c>
      <c r="AF214" s="2">
        <f>E213</f>
        <v>0</v>
      </c>
      <c r="AG214" s="2" t="e">
        <f>VLOOKUP(MATCH("○",G213:R213,0),$X$1:$Z$12,2,FALSE)</f>
        <v>#N/A</v>
      </c>
      <c r="AH214" s="2" t="e">
        <f>VLOOKUP(MATCH("○",G213:R213,0),$X$1:$Z$12,3,FALSE)</f>
        <v>#N/A</v>
      </c>
      <c r="AI214" s="27" t="str">
        <f>TEXT(F213,"000.00")</f>
        <v>000.00</v>
      </c>
      <c r="AJ214" s="1" t="str">
        <f>IF(S213="○",AE214,"")</f>
        <v/>
      </c>
      <c r="AK214" s="1" t="str">
        <f>IF(T213="○",AE214,"")</f>
        <v/>
      </c>
      <c r="AL214" s="1" t="str">
        <f>IFERROR(AE214&amp;AF214&amp;VLOOKUP(AG214&amp;AH214,$W$1:$X$12,2,FALSE),"")</f>
        <v/>
      </c>
      <c r="AR214" s="2"/>
      <c r="AS214" s="2"/>
      <c r="AT214" s="2"/>
      <c r="AU214" s="2"/>
      <c r="AV214" s="2"/>
      <c r="AW214" s="2"/>
    </row>
    <row r="215" spans="1:49">
      <c r="A215" s="62">
        <f t="shared" ref="A215" si="58">A213+1</f>
        <v>66</v>
      </c>
      <c r="B215" s="8"/>
      <c r="C215" s="9"/>
      <c r="D215" s="165"/>
      <c r="E215" s="166"/>
      <c r="F215" s="203"/>
      <c r="G215" s="204"/>
      <c r="H215" s="165"/>
      <c r="I215" s="165"/>
      <c r="J215" s="207"/>
      <c r="K215" s="209"/>
      <c r="L215" s="165"/>
      <c r="M215" s="165"/>
      <c r="N215" s="166"/>
      <c r="O215" s="211"/>
      <c r="P215" s="212"/>
      <c r="Q215" s="212"/>
      <c r="R215" s="213"/>
      <c r="S215" s="209"/>
      <c r="T215" s="166"/>
      <c r="U215" s="191"/>
      <c r="V215" s="36" t="str">
        <f>IFERROR(IF(B216="","",CHOOSE(Y216,"未入力","種目","項目")),"")</f>
        <v/>
      </c>
      <c r="W215" s="112">
        <f>IF(COUNTA(B215:R216)=8,0,1)</f>
        <v>1</v>
      </c>
      <c r="X215" s="112">
        <f>IFERROR(IF(VLOOKUP(AF216,$AB$1:$AC$9,2,FALSE)=AG216,0,2),0)</f>
        <v>0</v>
      </c>
      <c r="AR215" s="2"/>
      <c r="AS215" s="2"/>
      <c r="AT215" s="2"/>
      <c r="AU215" s="2"/>
      <c r="AV215" s="2"/>
      <c r="AW215" s="2"/>
    </row>
    <row r="216" spans="1:49" ht="22.5" customHeight="1">
      <c r="A216" s="62"/>
      <c r="B216" s="8"/>
      <c r="C216" s="9"/>
      <c r="D216" s="165"/>
      <c r="E216" s="166"/>
      <c r="F216" s="203"/>
      <c r="G216" s="204"/>
      <c r="H216" s="165"/>
      <c r="I216" s="165"/>
      <c r="J216" s="207"/>
      <c r="K216" s="209"/>
      <c r="L216" s="165"/>
      <c r="M216" s="165"/>
      <c r="N216" s="166"/>
      <c r="O216" s="211"/>
      <c r="P216" s="212"/>
      <c r="Q216" s="212"/>
      <c r="R216" s="213"/>
      <c r="S216" s="209"/>
      <c r="T216" s="166"/>
      <c r="U216" s="191"/>
      <c r="V216" s="36" t="str">
        <f>IF(B216="","",IF(W215+X215&gt;=1,"確認",""))</f>
        <v/>
      </c>
      <c r="W216" s="112"/>
      <c r="X216" s="112"/>
      <c r="Y216" s="2">
        <f>W215+X215</f>
        <v>1</v>
      </c>
      <c r="Z216" s="2">
        <f t="shared" si="55"/>
        <v>0</v>
      </c>
      <c r="AA216" s="2" t="str">
        <f>TRIM(B216)</f>
        <v/>
      </c>
      <c r="AB216" s="2" t="str">
        <f>TRIM(C216)</f>
        <v/>
      </c>
      <c r="AC216" s="2" t="str">
        <f>TRIM(B215)</f>
        <v/>
      </c>
      <c r="AD216" s="2" t="str">
        <f>TRIM(C215)</f>
        <v/>
      </c>
      <c r="AE216" s="2">
        <f>D215</f>
        <v>0</v>
      </c>
      <c r="AF216" s="2">
        <f>E215</f>
        <v>0</v>
      </c>
      <c r="AG216" s="2" t="e">
        <f>VLOOKUP(MATCH("○",G215:R215,0),$X$1:$Z$12,2,FALSE)</f>
        <v>#N/A</v>
      </c>
      <c r="AH216" s="2" t="e">
        <f>VLOOKUP(MATCH("○",G215:R215,0),$X$1:$Z$12,3,FALSE)</f>
        <v>#N/A</v>
      </c>
      <c r="AI216" s="27" t="str">
        <f>TEXT(F215,"000.00")</f>
        <v>000.00</v>
      </c>
      <c r="AJ216" s="1" t="str">
        <f>IF(S215="○",AE216,"")</f>
        <v/>
      </c>
      <c r="AK216" s="1" t="str">
        <f>IF(T215="○",AE216,"")</f>
        <v/>
      </c>
      <c r="AL216" s="1" t="str">
        <f>IFERROR(AE216&amp;AF216&amp;VLOOKUP(AG216&amp;AH216,$W$1:$X$12,2,FALSE),"")</f>
        <v/>
      </c>
      <c r="AR216" s="2"/>
      <c r="AS216" s="2"/>
      <c r="AT216" s="2"/>
      <c r="AU216" s="2"/>
      <c r="AV216" s="2"/>
      <c r="AW216" s="2"/>
    </row>
    <row r="217" spans="1:49">
      <c r="A217" s="62">
        <f t="shared" ref="A217" si="59">A215+1</f>
        <v>67</v>
      </c>
      <c r="B217" s="8"/>
      <c r="C217" s="9"/>
      <c r="D217" s="165"/>
      <c r="E217" s="166"/>
      <c r="F217" s="203"/>
      <c r="G217" s="204"/>
      <c r="H217" s="165"/>
      <c r="I217" s="165"/>
      <c r="J217" s="207"/>
      <c r="K217" s="209"/>
      <c r="L217" s="165"/>
      <c r="M217" s="165"/>
      <c r="N217" s="166"/>
      <c r="O217" s="211"/>
      <c r="P217" s="212"/>
      <c r="Q217" s="212"/>
      <c r="R217" s="213"/>
      <c r="S217" s="209"/>
      <c r="T217" s="166"/>
      <c r="U217" s="191"/>
      <c r="V217" s="36" t="str">
        <f>IFERROR(IF(B218="","",CHOOSE(Y218,"未入力","種目","項目")),"")</f>
        <v/>
      </c>
      <c r="W217" s="112">
        <f>IF(COUNTA(B217:R218)=8,0,1)</f>
        <v>1</v>
      </c>
      <c r="X217" s="112">
        <f>IFERROR(IF(VLOOKUP(AF218,$AB$1:$AC$9,2,FALSE)=AG218,0,2),0)</f>
        <v>0</v>
      </c>
      <c r="AR217" s="2"/>
      <c r="AS217" s="2"/>
      <c r="AT217" s="2"/>
      <c r="AU217" s="2"/>
      <c r="AV217" s="2"/>
      <c r="AW217" s="2"/>
    </row>
    <row r="218" spans="1:49" ht="22.5" customHeight="1">
      <c r="A218" s="62"/>
      <c r="B218" s="8"/>
      <c r="C218" s="9"/>
      <c r="D218" s="165"/>
      <c r="E218" s="166"/>
      <c r="F218" s="203"/>
      <c r="G218" s="204"/>
      <c r="H218" s="165"/>
      <c r="I218" s="165"/>
      <c r="J218" s="207"/>
      <c r="K218" s="209"/>
      <c r="L218" s="165"/>
      <c r="M218" s="165"/>
      <c r="N218" s="166"/>
      <c r="O218" s="211"/>
      <c r="P218" s="212"/>
      <c r="Q218" s="212"/>
      <c r="R218" s="213"/>
      <c r="S218" s="209"/>
      <c r="T218" s="166"/>
      <c r="U218" s="191"/>
      <c r="V218" s="36" t="str">
        <f>IF(B218="","",IF(W217+X217&gt;=1,"確認",""))</f>
        <v/>
      </c>
      <c r="W218" s="112"/>
      <c r="X218" s="112"/>
      <c r="Y218" s="2">
        <f>W217+X217</f>
        <v>1</v>
      </c>
      <c r="Z218" s="2">
        <f t="shared" si="55"/>
        <v>0</v>
      </c>
      <c r="AA218" s="2" t="str">
        <f>TRIM(B218)</f>
        <v/>
      </c>
      <c r="AB218" s="2" t="str">
        <f>TRIM(C218)</f>
        <v/>
      </c>
      <c r="AC218" s="2" t="str">
        <f>TRIM(B217)</f>
        <v/>
      </c>
      <c r="AD218" s="2" t="str">
        <f>TRIM(C217)</f>
        <v/>
      </c>
      <c r="AE218" s="2">
        <f>D217</f>
        <v>0</v>
      </c>
      <c r="AF218" s="2">
        <f>E217</f>
        <v>0</v>
      </c>
      <c r="AG218" s="2" t="e">
        <f>VLOOKUP(MATCH("○",G217:R217,0),$X$1:$Z$12,2,FALSE)</f>
        <v>#N/A</v>
      </c>
      <c r="AH218" s="2" t="e">
        <f>VLOOKUP(MATCH("○",G217:R217,0),$X$1:$Z$12,3,FALSE)</f>
        <v>#N/A</v>
      </c>
      <c r="AI218" s="27" t="str">
        <f>TEXT(F217,"000.00")</f>
        <v>000.00</v>
      </c>
      <c r="AJ218" s="1" t="str">
        <f>IF(S217="○",AE218,"")</f>
        <v/>
      </c>
      <c r="AK218" s="1" t="str">
        <f>IF(T217="○",AE218,"")</f>
        <v/>
      </c>
      <c r="AL218" s="1" t="str">
        <f>IFERROR(AE218&amp;AF218&amp;VLOOKUP(AG218&amp;AH218,$W$1:$X$12,2,FALSE),"")</f>
        <v/>
      </c>
      <c r="AR218" s="2"/>
      <c r="AS218" s="2"/>
      <c r="AT218" s="2"/>
      <c r="AU218" s="2"/>
      <c r="AV218" s="2"/>
      <c r="AW218" s="2"/>
    </row>
    <row r="219" spans="1:49">
      <c r="A219" s="62">
        <f t="shared" ref="A219" si="60">A217+1</f>
        <v>68</v>
      </c>
      <c r="B219" s="8"/>
      <c r="C219" s="9"/>
      <c r="D219" s="165"/>
      <c r="E219" s="166"/>
      <c r="F219" s="203"/>
      <c r="G219" s="204"/>
      <c r="H219" s="165"/>
      <c r="I219" s="165"/>
      <c r="J219" s="207"/>
      <c r="K219" s="209"/>
      <c r="L219" s="165"/>
      <c r="M219" s="165"/>
      <c r="N219" s="166"/>
      <c r="O219" s="211"/>
      <c r="P219" s="212"/>
      <c r="Q219" s="212"/>
      <c r="R219" s="213"/>
      <c r="S219" s="209"/>
      <c r="T219" s="166"/>
      <c r="U219" s="191"/>
      <c r="V219" s="36" t="str">
        <f>IFERROR(IF(B220="","",CHOOSE(Y220,"未入力","種目","項目")),"")</f>
        <v/>
      </c>
      <c r="W219" s="112">
        <f>IF(COUNTA(B219:R220)=8,0,1)</f>
        <v>1</v>
      </c>
      <c r="X219" s="112">
        <f>IFERROR(IF(VLOOKUP(AF220,$AB$1:$AC$9,2,FALSE)=AG220,0,2),0)</f>
        <v>0</v>
      </c>
      <c r="AR219" s="2"/>
      <c r="AS219" s="2"/>
      <c r="AT219" s="2"/>
      <c r="AU219" s="2"/>
      <c r="AV219" s="2"/>
      <c r="AW219" s="2"/>
    </row>
    <row r="220" spans="1:49" ht="22.5" customHeight="1">
      <c r="A220" s="62"/>
      <c r="B220" s="8"/>
      <c r="C220" s="9"/>
      <c r="D220" s="165"/>
      <c r="E220" s="166"/>
      <c r="F220" s="203"/>
      <c r="G220" s="204"/>
      <c r="H220" s="165"/>
      <c r="I220" s="165"/>
      <c r="J220" s="207"/>
      <c r="K220" s="209"/>
      <c r="L220" s="165"/>
      <c r="M220" s="165"/>
      <c r="N220" s="166"/>
      <c r="O220" s="211"/>
      <c r="P220" s="212"/>
      <c r="Q220" s="212"/>
      <c r="R220" s="213"/>
      <c r="S220" s="209"/>
      <c r="T220" s="166"/>
      <c r="U220" s="191"/>
      <c r="V220" s="36" t="str">
        <f>IF(B220="","",IF(W219+X219&gt;=1,"確認",""))</f>
        <v/>
      </c>
      <c r="W220" s="112"/>
      <c r="X220" s="112"/>
      <c r="Y220" s="2">
        <f>W219+X219</f>
        <v>1</v>
      </c>
      <c r="Z220" s="2">
        <f t="shared" si="55"/>
        <v>0</v>
      </c>
      <c r="AA220" s="2" t="str">
        <f>TRIM(B220)</f>
        <v/>
      </c>
      <c r="AB220" s="2" t="str">
        <f>TRIM(C220)</f>
        <v/>
      </c>
      <c r="AC220" s="2" t="str">
        <f>TRIM(B219)</f>
        <v/>
      </c>
      <c r="AD220" s="2" t="str">
        <f>TRIM(C219)</f>
        <v/>
      </c>
      <c r="AE220" s="2">
        <f>D219</f>
        <v>0</v>
      </c>
      <c r="AF220" s="2">
        <f>E219</f>
        <v>0</v>
      </c>
      <c r="AG220" s="2" t="e">
        <f>VLOOKUP(MATCH("○",G219:R219,0),$X$1:$Z$12,2,FALSE)</f>
        <v>#N/A</v>
      </c>
      <c r="AH220" s="2" t="e">
        <f>VLOOKUP(MATCH("○",G219:R219,0),$X$1:$Z$12,3,FALSE)</f>
        <v>#N/A</v>
      </c>
      <c r="AI220" s="27" t="str">
        <f>TEXT(F219,"000.00")</f>
        <v>000.00</v>
      </c>
      <c r="AJ220" s="1" t="str">
        <f>IF(S219="○",AE220,"")</f>
        <v/>
      </c>
      <c r="AK220" s="1" t="str">
        <f>IF(T219="○",AE220,"")</f>
        <v/>
      </c>
      <c r="AL220" s="1" t="str">
        <f>IFERROR(AE220&amp;AF220&amp;VLOOKUP(AG220&amp;AH220,$W$1:$X$12,2,FALSE),"")</f>
        <v/>
      </c>
      <c r="AR220" s="2"/>
      <c r="AS220" s="2"/>
      <c r="AT220" s="2"/>
      <c r="AU220" s="2"/>
      <c r="AV220" s="2"/>
      <c r="AW220" s="2"/>
    </row>
    <row r="221" spans="1:49">
      <c r="A221" s="62">
        <f t="shared" ref="A221" si="61">A219+1</f>
        <v>69</v>
      </c>
      <c r="B221" s="8"/>
      <c r="C221" s="9"/>
      <c r="D221" s="165"/>
      <c r="E221" s="166"/>
      <c r="F221" s="203"/>
      <c r="G221" s="204"/>
      <c r="H221" s="165"/>
      <c r="I221" s="165"/>
      <c r="J221" s="207"/>
      <c r="K221" s="209"/>
      <c r="L221" s="165"/>
      <c r="M221" s="165"/>
      <c r="N221" s="166"/>
      <c r="O221" s="211"/>
      <c r="P221" s="212"/>
      <c r="Q221" s="212"/>
      <c r="R221" s="213"/>
      <c r="S221" s="209"/>
      <c r="T221" s="166"/>
      <c r="U221" s="191"/>
      <c r="V221" s="36" t="str">
        <f>IFERROR(IF(B222="","",CHOOSE(Y222,"未入力","種目","項目")),"")</f>
        <v/>
      </c>
      <c r="W221" s="112">
        <f>IF(COUNTA(B221:R222)=8,0,1)</f>
        <v>1</v>
      </c>
      <c r="X221" s="112">
        <f>IFERROR(IF(VLOOKUP(AF222,$AB$1:$AC$9,2,FALSE)=AG222,0,2),0)</f>
        <v>0</v>
      </c>
      <c r="AR221" s="2"/>
      <c r="AS221" s="2"/>
      <c r="AT221" s="2"/>
      <c r="AU221" s="2"/>
      <c r="AV221" s="2"/>
      <c r="AW221" s="2"/>
    </row>
    <row r="222" spans="1:49" ht="22.5" customHeight="1">
      <c r="A222" s="62"/>
      <c r="B222" s="8"/>
      <c r="C222" s="9"/>
      <c r="D222" s="165"/>
      <c r="E222" s="166"/>
      <c r="F222" s="203"/>
      <c r="G222" s="204"/>
      <c r="H222" s="165"/>
      <c r="I222" s="165"/>
      <c r="J222" s="207"/>
      <c r="K222" s="209"/>
      <c r="L222" s="165"/>
      <c r="M222" s="165"/>
      <c r="N222" s="166"/>
      <c r="O222" s="211"/>
      <c r="P222" s="212"/>
      <c r="Q222" s="212"/>
      <c r="R222" s="213"/>
      <c r="S222" s="209"/>
      <c r="T222" s="166"/>
      <c r="U222" s="191"/>
      <c r="V222" s="36" t="str">
        <f>IF(B222="","",IF(W221+X221&gt;=1,"確認",""))</f>
        <v/>
      </c>
      <c r="W222" s="112"/>
      <c r="X222" s="112"/>
      <c r="Y222" s="2">
        <f>W221+X221</f>
        <v>1</v>
      </c>
      <c r="Z222" s="2">
        <f t="shared" si="55"/>
        <v>0</v>
      </c>
      <c r="AA222" s="2" t="str">
        <f>TRIM(B222)</f>
        <v/>
      </c>
      <c r="AB222" s="2" t="str">
        <f>TRIM(C222)</f>
        <v/>
      </c>
      <c r="AC222" s="2" t="str">
        <f>TRIM(B221)</f>
        <v/>
      </c>
      <c r="AD222" s="2" t="str">
        <f>TRIM(C221)</f>
        <v/>
      </c>
      <c r="AE222" s="2">
        <f>D221</f>
        <v>0</v>
      </c>
      <c r="AF222" s="2">
        <f>E221</f>
        <v>0</v>
      </c>
      <c r="AG222" s="2" t="e">
        <f>VLOOKUP(MATCH("○",G221:R221,0),$X$1:$Z$12,2,FALSE)</f>
        <v>#N/A</v>
      </c>
      <c r="AH222" s="2" t="e">
        <f>VLOOKUP(MATCH("○",G221:R221,0),$X$1:$Z$12,3,FALSE)</f>
        <v>#N/A</v>
      </c>
      <c r="AI222" s="27" t="str">
        <f>TEXT(F221,"000.00")</f>
        <v>000.00</v>
      </c>
      <c r="AJ222" s="1" t="str">
        <f>IF(S221="○",AE222,"")</f>
        <v/>
      </c>
      <c r="AK222" s="1" t="str">
        <f>IF(T221="○",AE222,"")</f>
        <v/>
      </c>
      <c r="AL222" s="1" t="str">
        <f>IFERROR(AE222&amp;AF222&amp;VLOOKUP(AG222&amp;AH222,$W$1:$X$12,2,FALSE),"")</f>
        <v/>
      </c>
      <c r="AR222" s="2"/>
      <c r="AS222" s="2"/>
      <c r="AT222" s="2"/>
      <c r="AU222" s="2"/>
      <c r="AV222" s="2"/>
      <c r="AW222" s="2"/>
    </row>
    <row r="223" spans="1:49">
      <c r="A223" s="62">
        <f t="shared" ref="A223" si="62">A221+1</f>
        <v>70</v>
      </c>
      <c r="B223" s="8"/>
      <c r="C223" s="9"/>
      <c r="D223" s="165"/>
      <c r="E223" s="166"/>
      <c r="F223" s="203"/>
      <c r="G223" s="204"/>
      <c r="H223" s="165"/>
      <c r="I223" s="165"/>
      <c r="J223" s="207"/>
      <c r="K223" s="209"/>
      <c r="L223" s="165"/>
      <c r="M223" s="165"/>
      <c r="N223" s="166"/>
      <c r="O223" s="211"/>
      <c r="P223" s="212"/>
      <c r="Q223" s="212"/>
      <c r="R223" s="213"/>
      <c r="S223" s="209"/>
      <c r="T223" s="166"/>
      <c r="U223" s="191"/>
      <c r="V223" s="36" t="str">
        <f>IFERROR(IF(B224="","",CHOOSE(Y224,"未入力","種目","項目")),"")</f>
        <v/>
      </c>
      <c r="W223" s="112">
        <f>IF(COUNTA(B223:R224)=8,0,1)</f>
        <v>1</v>
      </c>
      <c r="X223" s="112">
        <f>IFERROR(IF(VLOOKUP(AF224,$AB$1:$AC$9,2,FALSE)=AG224,0,2),0)</f>
        <v>0</v>
      </c>
      <c r="AR223" s="2"/>
      <c r="AS223" s="2"/>
      <c r="AT223" s="2"/>
      <c r="AU223" s="2"/>
      <c r="AV223" s="2"/>
      <c r="AW223" s="2"/>
    </row>
    <row r="224" spans="1:49" ht="22.5" customHeight="1">
      <c r="A224" s="62"/>
      <c r="B224" s="8"/>
      <c r="C224" s="9"/>
      <c r="D224" s="165"/>
      <c r="E224" s="166"/>
      <c r="F224" s="203"/>
      <c r="G224" s="204"/>
      <c r="H224" s="165"/>
      <c r="I224" s="165"/>
      <c r="J224" s="207"/>
      <c r="K224" s="209"/>
      <c r="L224" s="165"/>
      <c r="M224" s="165"/>
      <c r="N224" s="166"/>
      <c r="O224" s="211"/>
      <c r="P224" s="212"/>
      <c r="Q224" s="212"/>
      <c r="R224" s="213"/>
      <c r="S224" s="209"/>
      <c r="T224" s="166"/>
      <c r="U224" s="191"/>
      <c r="V224" s="36" t="str">
        <f>IF(B224="","",IF(W223+X223&gt;=1,"確認",""))</f>
        <v/>
      </c>
      <c r="W224" s="112"/>
      <c r="X224" s="112"/>
      <c r="Y224" s="2">
        <f>W223+X223</f>
        <v>1</v>
      </c>
      <c r="Z224" s="2">
        <f t="shared" si="55"/>
        <v>0</v>
      </c>
      <c r="AA224" s="2" t="str">
        <f>TRIM(B224)</f>
        <v/>
      </c>
      <c r="AB224" s="2" t="str">
        <f>TRIM(C224)</f>
        <v/>
      </c>
      <c r="AC224" s="2" t="str">
        <f>TRIM(B223)</f>
        <v/>
      </c>
      <c r="AD224" s="2" t="str">
        <f>TRIM(C223)</f>
        <v/>
      </c>
      <c r="AE224" s="2">
        <f>D223</f>
        <v>0</v>
      </c>
      <c r="AF224" s="2">
        <f>E223</f>
        <v>0</v>
      </c>
      <c r="AG224" s="2" t="e">
        <f>VLOOKUP(MATCH("○",G223:R223,0),$X$1:$Z$12,2,FALSE)</f>
        <v>#N/A</v>
      </c>
      <c r="AH224" s="2" t="e">
        <f>VLOOKUP(MATCH("○",G223:R223,0),$X$1:$Z$12,3,FALSE)</f>
        <v>#N/A</v>
      </c>
      <c r="AI224" s="27" t="str">
        <f>TEXT(F223,"000.00")</f>
        <v>000.00</v>
      </c>
      <c r="AJ224" s="1" t="str">
        <f>IF(S223="○",AE224,"")</f>
        <v/>
      </c>
      <c r="AK224" s="1" t="str">
        <f>IF(T223="○",AE224,"")</f>
        <v/>
      </c>
      <c r="AL224" s="1" t="str">
        <f>IFERROR(AE224&amp;AF224&amp;VLOOKUP(AG224&amp;AH224,$W$1:$X$12,2,FALSE),"")</f>
        <v/>
      </c>
      <c r="AR224" s="2"/>
      <c r="AS224" s="2"/>
      <c r="AT224" s="2"/>
      <c r="AU224" s="2"/>
      <c r="AV224" s="2"/>
      <c r="AW224" s="2"/>
    </row>
    <row r="225" spans="1:49">
      <c r="A225" s="62">
        <f t="shared" ref="A225" si="63">A223+1</f>
        <v>71</v>
      </c>
      <c r="B225" s="8"/>
      <c r="C225" s="9"/>
      <c r="D225" s="165"/>
      <c r="E225" s="166"/>
      <c r="F225" s="203"/>
      <c r="G225" s="204"/>
      <c r="H225" s="165"/>
      <c r="I225" s="165"/>
      <c r="J225" s="207"/>
      <c r="K225" s="209"/>
      <c r="L225" s="165"/>
      <c r="M225" s="165"/>
      <c r="N225" s="166"/>
      <c r="O225" s="211"/>
      <c r="P225" s="212"/>
      <c r="Q225" s="212"/>
      <c r="R225" s="213"/>
      <c r="S225" s="209"/>
      <c r="T225" s="166"/>
      <c r="U225" s="191"/>
      <c r="V225" s="36" t="str">
        <f>IFERROR(IF(B226="","",CHOOSE(Y226,"未入力","種目","項目")),"")</f>
        <v/>
      </c>
      <c r="W225" s="112">
        <f>IF(COUNTA(B225:R226)=8,0,1)</f>
        <v>1</v>
      </c>
      <c r="X225" s="112">
        <f>IFERROR(IF(VLOOKUP(AF226,$AB$1:$AC$9,2,FALSE)=AG226,0,2),0)</f>
        <v>0</v>
      </c>
      <c r="AR225" s="2"/>
      <c r="AS225" s="2"/>
      <c r="AT225" s="2"/>
      <c r="AU225" s="2"/>
      <c r="AV225" s="2"/>
      <c r="AW225" s="2"/>
    </row>
    <row r="226" spans="1:49" ht="22.5" customHeight="1">
      <c r="A226" s="62"/>
      <c r="B226" s="24"/>
      <c r="C226" s="25"/>
      <c r="D226" s="206"/>
      <c r="E226" s="166"/>
      <c r="F226" s="203"/>
      <c r="G226" s="205"/>
      <c r="H226" s="206"/>
      <c r="I226" s="206"/>
      <c r="J226" s="208"/>
      <c r="K226" s="210"/>
      <c r="L226" s="206"/>
      <c r="M226" s="206"/>
      <c r="N226" s="214"/>
      <c r="O226" s="215"/>
      <c r="P226" s="216"/>
      <c r="Q226" s="216"/>
      <c r="R226" s="217"/>
      <c r="S226" s="210"/>
      <c r="T226" s="214"/>
      <c r="U226" s="200"/>
      <c r="V226" s="36" t="str">
        <f>IF(B226="","",IF(W225+X225&gt;=1,"確認",""))</f>
        <v/>
      </c>
      <c r="W226" s="112"/>
      <c r="X226" s="112"/>
      <c r="Y226" s="2">
        <f>W225+X225</f>
        <v>1</v>
      </c>
      <c r="Z226" s="2">
        <f t="shared" si="55"/>
        <v>0</v>
      </c>
      <c r="AA226" s="2" t="str">
        <f>TRIM(B226)</f>
        <v/>
      </c>
      <c r="AB226" s="2" t="str">
        <f>TRIM(C226)</f>
        <v/>
      </c>
      <c r="AC226" s="2" t="str">
        <f>TRIM(B225)</f>
        <v/>
      </c>
      <c r="AD226" s="2" t="str">
        <f>TRIM(C225)</f>
        <v/>
      </c>
      <c r="AE226" s="2">
        <f>D225</f>
        <v>0</v>
      </c>
      <c r="AF226" s="2">
        <f>E225</f>
        <v>0</v>
      </c>
      <c r="AG226" s="2" t="e">
        <f>VLOOKUP(MATCH("○",G225:R225,0),$X$1:$Z$12,2,FALSE)</f>
        <v>#N/A</v>
      </c>
      <c r="AH226" s="2" t="e">
        <f>VLOOKUP(MATCH("○",G225:R225,0),$X$1:$Z$12,3,FALSE)</f>
        <v>#N/A</v>
      </c>
      <c r="AI226" s="27" t="str">
        <f>TEXT(F225,"000.00")</f>
        <v>000.00</v>
      </c>
      <c r="AJ226" s="1" t="str">
        <f>IF(S225="○",AE226,"")</f>
        <v/>
      </c>
      <c r="AK226" s="1" t="str">
        <f>IF(T225="○",AE226,"")</f>
        <v/>
      </c>
      <c r="AL226" s="1" t="str">
        <f>IFERROR(AE226&amp;AF226&amp;VLOOKUP(AG226&amp;AH226,$W$1:$X$12,2,FALSE),"")</f>
        <v/>
      </c>
      <c r="AR226" s="2"/>
      <c r="AS226" s="2"/>
      <c r="AT226" s="2"/>
      <c r="AU226" s="2"/>
      <c r="AV226" s="2"/>
      <c r="AW226" s="2"/>
    </row>
    <row r="227" spans="1:49">
      <c r="A227" s="62">
        <f t="shared" ref="A227" si="64">A225+1</f>
        <v>72</v>
      </c>
      <c r="B227" s="8"/>
      <c r="C227" s="9"/>
      <c r="D227" s="165"/>
      <c r="E227" s="166"/>
      <c r="F227" s="203"/>
      <c r="G227" s="204"/>
      <c r="H227" s="165"/>
      <c r="I227" s="165"/>
      <c r="J227" s="207"/>
      <c r="K227" s="209"/>
      <c r="L227" s="165"/>
      <c r="M227" s="165"/>
      <c r="N227" s="166"/>
      <c r="O227" s="211"/>
      <c r="P227" s="212"/>
      <c r="Q227" s="212"/>
      <c r="R227" s="213"/>
      <c r="S227" s="209"/>
      <c r="T227" s="166"/>
      <c r="U227" s="191"/>
      <c r="V227" s="36" t="str">
        <f>IFERROR(IF(B228="","",CHOOSE(Y228,"未入力","種目","項目")),"")</f>
        <v/>
      </c>
      <c r="W227" s="112">
        <f>IF(COUNTA(B227:R228)=8,0,1)</f>
        <v>1</v>
      </c>
      <c r="X227" s="112">
        <f>IFERROR(IF(VLOOKUP(AF228,$AB$1:$AC$9,2,FALSE)=AG228,0,2),0)</f>
        <v>0</v>
      </c>
      <c r="AR227" s="2"/>
      <c r="AS227" s="2"/>
      <c r="AT227" s="2"/>
      <c r="AU227" s="2"/>
      <c r="AV227" s="2"/>
      <c r="AW227" s="2"/>
    </row>
    <row r="228" spans="1:49" ht="22.5" customHeight="1">
      <c r="A228" s="62"/>
      <c r="B228" s="8"/>
      <c r="C228" s="9"/>
      <c r="D228" s="165"/>
      <c r="E228" s="166"/>
      <c r="F228" s="203"/>
      <c r="G228" s="204"/>
      <c r="H228" s="165"/>
      <c r="I228" s="165"/>
      <c r="J228" s="207"/>
      <c r="K228" s="209"/>
      <c r="L228" s="165"/>
      <c r="M228" s="165"/>
      <c r="N228" s="166"/>
      <c r="O228" s="211"/>
      <c r="P228" s="212"/>
      <c r="Q228" s="212"/>
      <c r="R228" s="213"/>
      <c r="S228" s="209"/>
      <c r="T228" s="166"/>
      <c r="U228" s="191"/>
      <c r="V228" s="36" t="str">
        <f>IF(B228="","",IF(W227+X227&gt;=1,"確認",""))</f>
        <v/>
      </c>
      <c r="W228" s="112"/>
      <c r="X228" s="112"/>
      <c r="Y228" s="2">
        <f>W227+X227</f>
        <v>1</v>
      </c>
      <c r="Z228" s="2">
        <f t="shared" si="55"/>
        <v>0</v>
      </c>
      <c r="AA228" s="2" t="str">
        <f>TRIM(B228)</f>
        <v/>
      </c>
      <c r="AB228" s="2" t="str">
        <f>TRIM(C228)</f>
        <v/>
      </c>
      <c r="AC228" s="2" t="str">
        <f>TRIM(B227)</f>
        <v/>
      </c>
      <c r="AD228" s="2" t="str">
        <f>TRIM(C227)</f>
        <v/>
      </c>
      <c r="AE228" s="2">
        <f>D227</f>
        <v>0</v>
      </c>
      <c r="AF228" s="2">
        <f>E227</f>
        <v>0</v>
      </c>
      <c r="AG228" s="2" t="e">
        <f>VLOOKUP(MATCH("○",G227:R227,0),$X$1:$Z$12,2,FALSE)</f>
        <v>#N/A</v>
      </c>
      <c r="AH228" s="2" t="e">
        <f>VLOOKUP(MATCH("○",G227:R227,0),$X$1:$Z$12,3,FALSE)</f>
        <v>#N/A</v>
      </c>
      <c r="AI228" s="27" t="str">
        <f>TEXT(F227,"000.00")</f>
        <v>000.00</v>
      </c>
      <c r="AJ228" s="1" t="str">
        <f>IF(S227="○",AE228,"")</f>
        <v/>
      </c>
      <c r="AK228" s="1" t="str">
        <f>IF(T227="○",AE228,"")</f>
        <v/>
      </c>
      <c r="AL228" s="1" t="str">
        <f>IFERROR(AE228&amp;AF228&amp;VLOOKUP(AG228&amp;AH228,$W$1:$X$12,2,FALSE),"")</f>
        <v/>
      </c>
      <c r="AR228" s="2"/>
      <c r="AS228" s="2"/>
      <c r="AT228" s="2"/>
      <c r="AU228" s="2"/>
      <c r="AV228" s="2"/>
      <c r="AW228" s="2"/>
    </row>
    <row r="229" spans="1:49">
      <c r="A229" s="62">
        <f t="shared" ref="A229" si="65">A227+1</f>
        <v>73</v>
      </c>
      <c r="B229" s="8"/>
      <c r="C229" s="9"/>
      <c r="D229" s="165"/>
      <c r="E229" s="166"/>
      <c r="F229" s="203"/>
      <c r="G229" s="204"/>
      <c r="H229" s="165"/>
      <c r="I229" s="165"/>
      <c r="J229" s="207"/>
      <c r="K229" s="209"/>
      <c r="L229" s="165"/>
      <c r="M229" s="165"/>
      <c r="N229" s="166"/>
      <c r="O229" s="211"/>
      <c r="P229" s="212"/>
      <c r="Q229" s="212"/>
      <c r="R229" s="213"/>
      <c r="S229" s="209"/>
      <c r="T229" s="166"/>
      <c r="U229" s="191"/>
      <c r="V229" s="36" t="str">
        <f>IFERROR(IF(B230="","",CHOOSE(Y230,"未入力","種目","項目")),"")</f>
        <v/>
      </c>
      <c r="W229" s="112">
        <f>IF(COUNTA(B229:R230)=8,0,1)</f>
        <v>1</v>
      </c>
      <c r="X229" s="112">
        <f>IFERROR(IF(VLOOKUP(AF230,$AB$1:$AC$9,2,FALSE)=AG230,0,2),0)</f>
        <v>0</v>
      </c>
      <c r="AR229" s="2"/>
      <c r="AS229" s="2"/>
      <c r="AT229" s="2"/>
      <c r="AU229" s="2"/>
      <c r="AV229" s="2"/>
      <c r="AW229" s="2"/>
    </row>
    <row r="230" spans="1:49" ht="22.5" customHeight="1">
      <c r="A230" s="62"/>
      <c r="B230" s="8"/>
      <c r="C230" s="9"/>
      <c r="D230" s="165"/>
      <c r="E230" s="166"/>
      <c r="F230" s="203"/>
      <c r="G230" s="204"/>
      <c r="H230" s="165"/>
      <c r="I230" s="165"/>
      <c r="J230" s="207"/>
      <c r="K230" s="209"/>
      <c r="L230" s="165"/>
      <c r="M230" s="165"/>
      <c r="N230" s="166"/>
      <c r="O230" s="211"/>
      <c r="P230" s="212"/>
      <c r="Q230" s="212"/>
      <c r="R230" s="213"/>
      <c r="S230" s="209"/>
      <c r="T230" s="166"/>
      <c r="U230" s="191"/>
      <c r="V230" s="36" t="str">
        <f>IF(B230="","",IF(W229+X229&gt;=1,"確認",""))</f>
        <v/>
      </c>
      <c r="W230" s="112"/>
      <c r="X230" s="112"/>
      <c r="Y230" s="2">
        <f>W229+X229</f>
        <v>1</v>
      </c>
      <c r="Z230" s="2">
        <f t="shared" si="55"/>
        <v>0</v>
      </c>
      <c r="AA230" s="2" t="str">
        <f>TRIM(B230)</f>
        <v/>
      </c>
      <c r="AB230" s="2" t="str">
        <f>TRIM(C230)</f>
        <v/>
      </c>
      <c r="AC230" s="2" t="str">
        <f>TRIM(B229)</f>
        <v/>
      </c>
      <c r="AD230" s="2" t="str">
        <f>TRIM(C229)</f>
        <v/>
      </c>
      <c r="AE230" s="2">
        <f>D229</f>
        <v>0</v>
      </c>
      <c r="AF230" s="2">
        <f>E229</f>
        <v>0</v>
      </c>
      <c r="AG230" s="2" t="e">
        <f>VLOOKUP(MATCH("○",G229:R229,0),$X$1:$Z$12,2,FALSE)</f>
        <v>#N/A</v>
      </c>
      <c r="AH230" s="2" t="e">
        <f>VLOOKUP(MATCH("○",G229:R229,0),$X$1:$Z$12,3,FALSE)</f>
        <v>#N/A</v>
      </c>
      <c r="AI230" s="27" t="str">
        <f>TEXT(F229,"000.00")</f>
        <v>000.00</v>
      </c>
      <c r="AJ230" s="1" t="str">
        <f>IF(S229="○",AE230,"")</f>
        <v/>
      </c>
      <c r="AK230" s="1" t="str">
        <f>IF(T229="○",AE230,"")</f>
        <v/>
      </c>
      <c r="AL230" s="1" t="str">
        <f>IFERROR(AE230&amp;AF230&amp;VLOOKUP(AG230&amp;AH230,$W$1:$X$12,2,FALSE),"")</f>
        <v/>
      </c>
      <c r="AR230" s="2"/>
      <c r="AS230" s="2"/>
      <c r="AT230" s="2"/>
      <c r="AU230" s="2"/>
      <c r="AV230" s="2"/>
      <c r="AW230" s="2"/>
    </row>
    <row r="231" spans="1:49">
      <c r="A231" s="62">
        <f t="shared" ref="A231" si="66">A229+1</f>
        <v>74</v>
      </c>
      <c r="B231" s="8"/>
      <c r="C231" s="9"/>
      <c r="D231" s="165"/>
      <c r="E231" s="166"/>
      <c r="F231" s="203"/>
      <c r="G231" s="204"/>
      <c r="H231" s="165"/>
      <c r="I231" s="165"/>
      <c r="J231" s="207"/>
      <c r="K231" s="209"/>
      <c r="L231" s="165"/>
      <c r="M231" s="165"/>
      <c r="N231" s="166"/>
      <c r="O231" s="211"/>
      <c r="P231" s="212"/>
      <c r="Q231" s="212"/>
      <c r="R231" s="213"/>
      <c r="S231" s="209"/>
      <c r="T231" s="166"/>
      <c r="U231" s="191"/>
      <c r="V231" s="36" t="str">
        <f>IFERROR(IF(B232="","",CHOOSE(Y232,"未入力","種目","項目")),"")</f>
        <v/>
      </c>
      <c r="W231" s="112">
        <f>IF(COUNTA(B231:R232)=8,0,1)</f>
        <v>1</v>
      </c>
      <c r="X231" s="112">
        <f>IFERROR(IF(VLOOKUP(AF232,$AB$1:$AC$9,2,FALSE)=AG232,0,2),0)</f>
        <v>0</v>
      </c>
      <c r="AR231" s="2"/>
      <c r="AS231" s="2"/>
      <c r="AT231" s="2"/>
      <c r="AU231" s="2"/>
      <c r="AV231" s="2"/>
      <c r="AW231" s="2"/>
    </row>
    <row r="232" spans="1:49" ht="22.5" customHeight="1">
      <c r="A232" s="62"/>
      <c r="B232" s="8"/>
      <c r="C232" s="9"/>
      <c r="D232" s="165"/>
      <c r="E232" s="166"/>
      <c r="F232" s="203"/>
      <c r="G232" s="204"/>
      <c r="H232" s="165"/>
      <c r="I232" s="165"/>
      <c r="J232" s="207"/>
      <c r="K232" s="209"/>
      <c r="L232" s="165"/>
      <c r="M232" s="165"/>
      <c r="N232" s="166"/>
      <c r="O232" s="211"/>
      <c r="P232" s="212"/>
      <c r="Q232" s="212"/>
      <c r="R232" s="213"/>
      <c r="S232" s="209"/>
      <c r="T232" s="166"/>
      <c r="U232" s="191"/>
      <c r="V232" s="36" t="str">
        <f>IF(B232="","",IF(W231+X231&gt;=1,"確認",""))</f>
        <v/>
      </c>
      <c r="W232" s="112"/>
      <c r="X232" s="112"/>
      <c r="Y232" s="2">
        <f>W231+X231</f>
        <v>1</v>
      </c>
      <c r="Z232" s="2">
        <f t="shared" si="55"/>
        <v>0</v>
      </c>
      <c r="AA232" s="2" t="str">
        <f>TRIM(B232)</f>
        <v/>
      </c>
      <c r="AB232" s="2" t="str">
        <f>TRIM(C232)</f>
        <v/>
      </c>
      <c r="AC232" s="2" t="str">
        <f>TRIM(B231)</f>
        <v/>
      </c>
      <c r="AD232" s="2" t="str">
        <f>TRIM(C231)</f>
        <v/>
      </c>
      <c r="AE232" s="2">
        <f>D231</f>
        <v>0</v>
      </c>
      <c r="AF232" s="2">
        <f>E231</f>
        <v>0</v>
      </c>
      <c r="AG232" s="2" t="e">
        <f>VLOOKUP(MATCH("○",G231:R231,0),$X$1:$Z$12,2,FALSE)</f>
        <v>#N/A</v>
      </c>
      <c r="AH232" s="2" t="e">
        <f>VLOOKUP(MATCH("○",G231:R231,0),$X$1:$Z$12,3,FALSE)</f>
        <v>#N/A</v>
      </c>
      <c r="AI232" s="27" t="str">
        <f>TEXT(F231,"000.00")</f>
        <v>000.00</v>
      </c>
      <c r="AJ232" s="1" t="str">
        <f>IF(S231="○",AE232,"")</f>
        <v/>
      </c>
      <c r="AK232" s="1" t="str">
        <f>IF(T231="○",AE232,"")</f>
        <v/>
      </c>
      <c r="AL232" s="1" t="str">
        <f>IFERROR(AE232&amp;AF232&amp;VLOOKUP(AG232&amp;AH232,$W$1:$X$12,2,FALSE),"")</f>
        <v/>
      </c>
      <c r="AR232" s="2"/>
      <c r="AS232" s="2"/>
      <c r="AT232" s="2"/>
      <c r="AU232" s="2"/>
      <c r="AV232" s="2"/>
      <c r="AW232" s="2"/>
    </row>
    <row r="233" spans="1:49">
      <c r="A233" s="62">
        <f t="shared" ref="A233" si="67">A231+1</f>
        <v>75</v>
      </c>
      <c r="B233" s="8"/>
      <c r="C233" s="9"/>
      <c r="D233" s="165"/>
      <c r="E233" s="166"/>
      <c r="F233" s="203"/>
      <c r="G233" s="204"/>
      <c r="H233" s="165"/>
      <c r="I233" s="165"/>
      <c r="J233" s="207"/>
      <c r="K233" s="209"/>
      <c r="L233" s="165"/>
      <c r="M233" s="165"/>
      <c r="N233" s="166"/>
      <c r="O233" s="211"/>
      <c r="P233" s="212"/>
      <c r="Q233" s="212"/>
      <c r="R233" s="213"/>
      <c r="S233" s="209"/>
      <c r="T233" s="166"/>
      <c r="U233" s="191"/>
      <c r="V233" s="36" t="str">
        <f>IFERROR(IF(B234="","",CHOOSE(Y234,"未入力","種目","項目")),"")</f>
        <v/>
      </c>
      <c r="W233" s="112">
        <f>IF(COUNTA(B233:R234)=8,0,1)</f>
        <v>1</v>
      </c>
      <c r="X233" s="112">
        <f>IFERROR(IF(VLOOKUP(AF234,$AB$1:$AC$9,2,FALSE)=AG234,0,2),0)</f>
        <v>0</v>
      </c>
      <c r="AR233" s="2"/>
      <c r="AS233" s="2"/>
      <c r="AT233" s="2"/>
      <c r="AU233" s="2"/>
      <c r="AV233" s="2"/>
      <c r="AW233" s="2"/>
    </row>
    <row r="234" spans="1:49" ht="22.5" customHeight="1">
      <c r="A234" s="62"/>
      <c r="B234" s="8"/>
      <c r="C234" s="9"/>
      <c r="D234" s="165"/>
      <c r="E234" s="166"/>
      <c r="F234" s="203"/>
      <c r="G234" s="204"/>
      <c r="H234" s="165"/>
      <c r="I234" s="165"/>
      <c r="J234" s="207"/>
      <c r="K234" s="209"/>
      <c r="L234" s="165"/>
      <c r="M234" s="165"/>
      <c r="N234" s="166"/>
      <c r="O234" s="211"/>
      <c r="P234" s="212"/>
      <c r="Q234" s="212"/>
      <c r="R234" s="213"/>
      <c r="S234" s="209"/>
      <c r="T234" s="166"/>
      <c r="U234" s="191"/>
      <c r="V234" s="36" t="str">
        <f>IF(B234="","",IF(W233+X233&gt;=1,"確認",""))</f>
        <v/>
      </c>
      <c r="W234" s="112"/>
      <c r="X234" s="112"/>
      <c r="Y234" s="2">
        <f>W233+X233</f>
        <v>1</v>
      </c>
      <c r="Z234" s="2">
        <f t="shared" si="55"/>
        <v>0</v>
      </c>
      <c r="AA234" s="2" t="str">
        <f>TRIM(B234)</f>
        <v/>
      </c>
      <c r="AB234" s="2" t="str">
        <f>TRIM(C234)</f>
        <v/>
      </c>
      <c r="AC234" s="2" t="str">
        <f>TRIM(B233)</f>
        <v/>
      </c>
      <c r="AD234" s="2" t="str">
        <f>TRIM(C233)</f>
        <v/>
      </c>
      <c r="AE234" s="2">
        <f>D233</f>
        <v>0</v>
      </c>
      <c r="AF234" s="2">
        <f>E233</f>
        <v>0</v>
      </c>
      <c r="AG234" s="2" t="e">
        <f>VLOOKUP(MATCH("○",G233:R233,0),$X$1:$Z$12,2,FALSE)</f>
        <v>#N/A</v>
      </c>
      <c r="AH234" s="2" t="e">
        <f>VLOOKUP(MATCH("○",G233:R233,0),$X$1:$Z$12,3,FALSE)</f>
        <v>#N/A</v>
      </c>
      <c r="AI234" s="27" t="str">
        <f>TEXT(F233,"000.00")</f>
        <v>000.00</v>
      </c>
      <c r="AJ234" s="1" t="str">
        <f>IF(S233="○",AE234,"")</f>
        <v/>
      </c>
      <c r="AK234" s="1" t="str">
        <f>IF(T233="○",AE234,"")</f>
        <v/>
      </c>
      <c r="AL234" s="1" t="str">
        <f>IFERROR(AE234&amp;AF234&amp;VLOOKUP(AG234&amp;AH234,$W$1:$X$12,2,FALSE),"")</f>
        <v/>
      </c>
      <c r="AR234" s="2"/>
      <c r="AS234" s="2"/>
      <c r="AT234" s="2"/>
      <c r="AU234" s="2"/>
      <c r="AV234" s="2"/>
      <c r="AW234" s="2"/>
    </row>
    <row r="235" spans="1:49">
      <c r="A235" s="62">
        <f t="shared" ref="A235:A237" si="68">A233+1</f>
        <v>76</v>
      </c>
      <c r="B235" s="8"/>
      <c r="C235" s="9"/>
      <c r="D235" s="165"/>
      <c r="E235" s="166"/>
      <c r="F235" s="203"/>
      <c r="G235" s="204"/>
      <c r="H235" s="165"/>
      <c r="I235" s="165"/>
      <c r="J235" s="207"/>
      <c r="K235" s="209"/>
      <c r="L235" s="165"/>
      <c r="M235" s="165"/>
      <c r="N235" s="166"/>
      <c r="O235" s="211"/>
      <c r="P235" s="212"/>
      <c r="Q235" s="212"/>
      <c r="R235" s="213"/>
      <c r="S235" s="209"/>
      <c r="T235" s="166"/>
      <c r="U235" s="191"/>
      <c r="V235" s="36" t="str">
        <f>IFERROR(IF(B236="","",CHOOSE(Y236,"未入力","種目","項目")),"")</f>
        <v/>
      </c>
      <c r="W235" s="112">
        <f>IF(COUNTA(B235:R236)=8,0,1)</f>
        <v>1</v>
      </c>
      <c r="X235" s="112">
        <f>IFERROR(IF(VLOOKUP(AF236,$AB$1:$AC$9,2,FALSE)=AG236,0,2),0)</f>
        <v>0</v>
      </c>
      <c r="AR235" s="2"/>
      <c r="AS235" s="2"/>
      <c r="AT235" s="2"/>
      <c r="AU235" s="2"/>
      <c r="AV235" s="2"/>
      <c r="AW235" s="2"/>
    </row>
    <row r="236" spans="1:49" ht="22.5" customHeight="1">
      <c r="A236" s="62"/>
      <c r="B236" s="8"/>
      <c r="C236" s="9"/>
      <c r="D236" s="165"/>
      <c r="E236" s="166"/>
      <c r="F236" s="203"/>
      <c r="G236" s="204"/>
      <c r="H236" s="165"/>
      <c r="I236" s="165"/>
      <c r="J236" s="207"/>
      <c r="K236" s="209"/>
      <c r="L236" s="165"/>
      <c r="M236" s="165"/>
      <c r="N236" s="166"/>
      <c r="O236" s="211"/>
      <c r="P236" s="212"/>
      <c r="Q236" s="212"/>
      <c r="R236" s="213"/>
      <c r="S236" s="209"/>
      <c r="T236" s="166"/>
      <c r="U236" s="191"/>
      <c r="V236" s="36" t="str">
        <f>IF(B236="","",IF(W235+X235&gt;=1,"確認",""))</f>
        <v/>
      </c>
      <c r="W236" s="112"/>
      <c r="X236" s="112"/>
      <c r="Y236" s="2">
        <f>W235+X235</f>
        <v>1</v>
      </c>
      <c r="Z236" s="2">
        <f t="shared" si="55"/>
        <v>0</v>
      </c>
      <c r="AA236" s="2" t="str">
        <f>TRIM(B236)</f>
        <v/>
      </c>
      <c r="AB236" s="2" t="str">
        <f>TRIM(C236)</f>
        <v/>
      </c>
      <c r="AC236" s="2" t="str">
        <f>TRIM(B235)</f>
        <v/>
      </c>
      <c r="AD236" s="2" t="str">
        <f>TRIM(C235)</f>
        <v/>
      </c>
      <c r="AE236" s="2">
        <f>D235</f>
        <v>0</v>
      </c>
      <c r="AF236" s="2">
        <f>E235</f>
        <v>0</v>
      </c>
      <c r="AG236" s="2" t="e">
        <f>VLOOKUP(MATCH("○",G235:R235,0),$X$1:$Z$12,2,FALSE)</f>
        <v>#N/A</v>
      </c>
      <c r="AH236" s="2" t="e">
        <f>VLOOKUP(MATCH("○",G235:R235,0),$X$1:$Z$12,3,FALSE)</f>
        <v>#N/A</v>
      </c>
      <c r="AI236" s="27" t="str">
        <f>TEXT(F235,"000.00")</f>
        <v>000.00</v>
      </c>
      <c r="AJ236" s="1" t="str">
        <f>IF(S235="○",AE236,"")</f>
        <v/>
      </c>
      <c r="AK236" s="1" t="str">
        <f>IF(T235="○",AE236,"")</f>
        <v/>
      </c>
      <c r="AL236" s="1" t="str">
        <f>IFERROR(AE236&amp;AF236&amp;VLOOKUP(AG236&amp;AH236,$W$1:$X$12,2,FALSE),"")</f>
        <v/>
      </c>
      <c r="AR236" s="2"/>
      <c r="AS236" s="2"/>
      <c r="AT236" s="2"/>
      <c r="AU236" s="2"/>
      <c r="AV236" s="2"/>
      <c r="AW236" s="2"/>
    </row>
    <row r="237" spans="1:49">
      <c r="A237" s="62">
        <f t="shared" si="68"/>
        <v>77</v>
      </c>
      <c r="B237" s="8"/>
      <c r="C237" s="9"/>
      <c r="D237" s="165"/>
      <c r="E237" s="166"/>
      <c r="F237" s="203"/>
      <c r="G237" s="204"/>
      <c r="H237" s="165"/>
      <c r="I237" s="165"/>
      <c r="J237" s="207"/>
      <c r="K237" s="209"/>
      <c r="L237" s="165"/>
      <c r="M237" s="165"/>
      <c r="N237" s="166"/>
      <c r="O237" s="211"/>
      <c r="P237" s="212"/>
      <c r="Q237" s="212"/>
      <c r="R237" s="213"/>
      <c r="S237" s="209"/>
      <c r="T237" s="166"/>
      <c r="U237" s="191"/>
      <c r="V237" s="36" t="str">
        <f>IFERROR(IF(B238="","",CHOOSE(Y238,"未入力","種目","項目")),"")</f>
        <v/>
      </c>
      <c r="W237" s="112">
        <f>IF(COUNTA(B237:R238)=8,0,1)</f>
        <v>1</v>
      </c>
      <c r="X237" s="112">
        <f>IFERROR(IF(VLOOKUP(AF238,$AB$1:$AC$9,2,FALSE)=AG238,0,2),0)</f>
        <v>0</v>
      </c>
      <c r="AR237" s="2"/>
      <c r="AS237" s="2"/>
      <c r="AT237" s="2"/>
      <c r="AU237" s="2"/>
      <c r="AV237" s="2"/>
      <c r="AW237" s="2"/>
    </row>
    <row r="238" spans="1:49" ht="22.5" customHeight="1">
      <c r="A238" s="62"/>
      <c r="B238" s="8"/>
      <c r="C238" s="9"/>
      <c r="D238" s="165"/>
      <c r="E238" s="166"/>
      <c r="F238" s="203"/>
      <c r="G238" s="204"/>
      <c r="H238" s="165"/>
      <c r="I238" s="165"/>
      <c r="J238" s="207"/>
      <c r="K238" s="209"/>
      <c r="L238" s="165"/>
      <c r="M238" s="165"/>
      <c r="N238" s="166"/>
      <c r="O238" s="211"/>
      <c r="P238" s="212"/>
      <c r="Q238" s="212"/>
      <c r="R238" s="213"/>
      <c r="S238" s="209"/>
      <c r="T238" s="166"/>
      <c r="U238" s="191"/>
      <c r="V238" s="36" t="str">
        <f>IF(B238="","",IF(W237+X237&gt;=1,"確認",""))</f>
        <v/>
      </c>
      <c r="W238" s="112"/>
      <c r="X238" s="112"/>
      <c r="Y238" s="2">
        <f>W237+X237</f>
        <v>1</v>
      </c>
      <c r="Z238" s="2">
        <f t="shared" si="55"/>
        <v>0</v>
      </c>
      <c r="AA238" s="2" t="str">
        <f>TRIM(B238)</f>
        <v/>
      </c>
      <c r="AB238" s="2" t="str">
        <f>TRIM(C238)</f>
        <v/>
      </c>
      <c r="AC238" s="2" t="str">
        <f>TRIM(B237)</f>
        <v/>
      </c>
      <c r="AD238" s="2" t="str">
        <f>TRIM(C237)</f>
        <v/>
      </c>
      <c r="AE238" s="2">
        <f>D237</f>
        <v>0</v>
      </c>
      <c r="AF238" s="2">
        <f>E237</f>
        <v>0</v>
      </c>
      <c r="AG238" s="2" t="e">
        <f>VLOOKUP(MATCH("○",G237:R237,0),$X$1:$Z$12,2,FALSE)</f>
        <v>#N/A</v>
      </c>
      <c r="AH238" s="2" t="e">
        <f>VLOOKUP(MATCH("○",G237:R237,0),$X$1:$Z$12,3,FALSE)</f>
        <v>#N/A</v>
      </c>
      <c r="AI238" s="27" t="str">
        <f>TEXT(F237,"000.00")</f>
        <v>000.00</v>
      </c>
      <c r="AJ238" s="1" t="str">
        <f>IF(S237="○",AE238,"")</f>
        <v/>
      </c>
      <c r="AK238" s="1" t="str">
        <f>IF(T237="○",AE238,"")</f>
        <v/>
      </c>
      <c r="AL238" s="1" t="str">
        <f>IFERROR(AE238&amp;AF238&amp;VLOOKUP(AG238&amp;AH238,$W$1:$X$12,2,FALSE),"")</f>
        <v/>
      </c>
      <c r="AR238" s="2"/>
      <c r="AS238" s="2"/>
      <c r="AT238" s="2"/>
      <c r="AU238" s="2"/>
      <c r="AV238" s="2"/>
      <c r="AW238" s="2"/>
    </row>
    <row r="239" spans="1:49">
      <c r="A239" s="62">
        <f>A237+1</f>
        <v>78</v>
      </c>
      <c r="B239" s="8"/>
      <c r="C239" s="9"/>
      <c r="D239" s="165"/>
      <c r="E239" s="166"/>
      <c r="F239" s="203"/>
      <c r="G239" s="204"/>
      <c r="H239" s="165"/>
      <c r="I239" s="165"/>
      <c r="J239" s="207"/>
      <c r="K239" s="209"/>
      <c r="L239" s="165"/>
      <c r="M239" s="165"/>
      <c r="N239" s="166"/>
      <c r="O239" s="211"/>
      <c r="P239" s="212"/>
      <c r="Q239" s="212"/>
      <c r="R239" s="213"/>
      <c r="S239" s="209"/>
      <c r="T239" s="166"/>
      <c r="U239" s="191"/>
      <c r="V239" s="36" t="str">
        <f>IFERROR(IF(B240="","",CHOOSE(Y240,"未入力","種目","項目")),"")</f>
        <v/>
      </c>
      <c r="W239" s="112">
        <f>IF(COUNTA(B239:R240)=8,0,1)</f>
        <v>1</v>
      </c>
      <c r="X239" s="112">
        <f>IFERROR(IF(VLOOKUP(AF240,$AB$1:$AC$9,2,FALSE)=AG240,0,2),0)</f>
        <v>0</v>
      </c>
      <c r="AR239" s="2"/>
      <c r="AS239" s="2"/>
      <c r="AT239" s="2"/>
      <c r="AU239" s="2"/>
      <c r="AV239" s="2"/>
      <c r="AW239" s="2"/>
    </row>
    <row r="240" spans="1:49" ht="22.5" customHeight="1">
      <c r="A240" s="73"/>
      <c r="B240" s="10"/>
      <c r="C240" s="11"/>
      <c r="D240" s="167"/>
      <c r="E240" s="168"/>
      <c r="F240" s="218"/>
      <c r="G240" s="219"/>
      <c r="H240" s="167"/>
      <c r="I240" s="167"/>
      <c r="J240" s="220"/>
      <c r="K240" s="221"/>
      <c r="L240" s="167"/>
      <c r="M240" s="167"/>
      <c r="N240" s="168"/>
      <c r="O240" s="222"/>
      <c r="P240" s="223"/>
      <c r="Q240" s="223"/>
      <c r="R240" s="224"/>
      <c r="S240" s="221"/>
      <c r="T240" s="168"/>
      <c r="U240" s="201"/>
      <c r="V240" s="36" t="str">
        <f>IF(B240="","",IF(W239+X239&gt;=1,"確認",""))</f>
        <v/>
      </c>
      <c r="W240" s="112"/>
      <c r="X240" s="112"/>
      <c r="Y240" s="2">
        <f>W239+X239</f>
        <v>1</v>
      </c>
      <c r="Z240" s="2">
        <f t="shared" si="55"/>
        <v>0</v>
      </c>
      <c r="AA240" s="2" t="str">
        <f>TRIM(B240)</f>
        <v/>
      </c>
      <c r="AB240" s="2" t="str">
        <f>TRIM(C240)</f>
        <v/>
      </c>
      <c r="AC240" s="2" t="str">
        <f>TRIM(B239)</f>
        <v/>
      </c>
      <c r="AD240" s="2" t="str">
        <f>TRIM(C239)</f>
        <v/>
      </c>
      <c r="AE240" s="2">
        <f>D239</f>
        <v>0</v>
      </c>
      <c r="AF240" s="2">
        <f>E239</f>
        <v>0</v>
      </c>
      <c r="AG240" s="2" t="e">
        <f>VLOOKUP(MATCH("○",G239:R239,0),$X$1:$Z$12,2,FALSE)</f>
        <v>#N/A</v>
      </c>
      <c r="AH240" s="2" t="e">
        <f>VLOOKUP(MATCH("○",G239:R239,0),$X$1:$Z$12,3,FALSE)</f>
        <v>#N/A</v>
      </c>
      <c r="AI240" s="27" t="str">
        <f>TEXT(F239,"000.00")</f>
        <v>000.00</v>
      </c>
      <c r="AJ240" s="1" t="str">
        <f>IF(S239="○",AE240,"")</f>
        <v/>
      </c>
      <c r="AK240" s="1" t="str">
        <f>IF(T239="○",AE240,"")</f>
        <v/>
      </c>
      <c r="AL240" s="1" t="str">
        <f>IFERROR(AE240&amp;AF240&amp;VLOOKUP(AG240&amp;AH240,$W$1:$X$12,2,FALSE),"")</f>
        <v/>
      </c>
      <c r="AR240" s="2"/>
      <c r="AS240" s="2"/>
      <c r="AT240" s="2"/>
      <c r="AU240" s="2"/>
      <c r="AV240" s="2"/>
      <c r="AW240" s="2"/>
    </row>
    <row r="242" spans="1:49">
      <c r="S242" s="112" t="s">
        <v>61</v>
      </c>
      <c r="T242" s="112"/>
      <c r="U242" s="112"/>
    </row>
    <row r="243" spans="1:49" ht="21">
      <c r="A243" s="133">
        <f>A2</f>
        <v>77</v>
      </c>
      <c r="B243" s="133"/>
      <c r="C243" s="133"/>
      <c r="D243" s="133"/>
      <c r="E243" s="133"/>
      <c r="F243" s="133"/>
      <c r="G243" s="133"/>
      <c r="H243" s="133"/>
      <c r="I243" s="133"/>
      <c r="J243" s="133"/>
      <c r="K243" s="133"/>
      <c r="L243" s="133"/>
      <c r="M243" s="133"/>
      <c r="N243" s="133"/>
      <c r="O243" s="133"/>
      <c r="P243" s="133"/>
      <c r="Q243" s="133"/>
      <c r="R243" s="133"/>
      <c r="S243" s="133"/>
      <c r="T243" s="133"/>
      <c r="U243" s="133"/>
    </row>
    <row r="244" spans="1:49" ht="18.75" customHeight="1">
      <c r="A244" s="2"/>
      <c r="B244" s="184" t="s">
        <v>37</v>
      </c>
      <c r="C244" s="184"/>
      <c r="D244" s="184"/>
      <c r="E244" s="184"/>
      <c r="F244" s="184"/>
      <c r="G244" s="2"/>
      <c r="H244" s="2"/>
      <c r="I244" s="2"/>
      <c r="J244" s="2"/>
      <c r="K244" s="2"/>
      <c r="L244" s="2"/>
      <c r="M244" s="2"/>
      <c r="N244" s="2"/>
      <c r="O244" s="185">
        <f>O52</f>
        <v>0</v>
      </c>
      <c r="P244" s="185"/>
      <c r="Q244" s="185"/>
      <c r="R244" s="185"/>
      <c r="S244" s="185"/>
      <c r="T244" s="185"/>
      <c r="U244" s="185"/>
    </row>
    <row r="245" spans="1:49">
      <c r="A245" s="2"/>
      <c r="B245" s="184"/>
      <c r="C245" s="184"/>
      <c r="D245" s="184"/>
      <c r="E245" s="184"/>
      <c r="F245" s="184"/>
      <c r="G245" s="2"/>
      <c r="H245" s="2"/>
      <c r="I245" s="2"/>
      <c r="J245" s="109" t="s">
        <v>0</v>
      </c>
      <c r="K245" s="109"/>
      <c r="L245" s="109"/>
      <c r="M245" s="109"/>
      <c r="N245" s="109"/>
      <c r="O245" s="186"/>
      <c r="P245" s="186"/>
      <c r="Q245" s="186"/>
      <c r="R245" s="186"/>
      <c r="S245" s="186"/>
      <c r="T245" s="186"/>
      <c r="U245" s="186"/>
    </row>
    <row r="247" spans="1:49">
      <c r="A247" s="150" t="s">
        <v>3</v>
      </c>
      <c r="B247" s="152" t="s">
        <v>17</v>
      </c>
      <c r="C247" s="153"/>
      <c r="D247" s="103" t="s">
        <v>4</v>
      </c>
      <c r="E247" s="148" t="s">
        <v>15</v>
      </c>
      <c r="F247" s="149" t="s">
        <v>16</v>
      </c>
      <c r="G247" s="122" t="s">
        <v>12</v>
      </c>
      <c r="H247" s="123"/>
      <c r="I247" s="123"/>
      <c r="J247" s="147"/>
      <c r="K247" s="122" t="s">
        <v>14</v>
      </c>
      <c r="L247" s="123"/>
      <c r="M247" s="123"/>
      <c r="N247" s="124"/>
      <c r="O247" s="146" t="s">
        <v>13</v>
      </c>
      <c r="P247" s="123"/>
      <c r="Q247" s="123"/>
      <c r="R247" s="123"/>
      <c r="S247" s="123"/>
      <c r="T247" s="147"/>
      <c r="U247" s="5"/>
    </row>
    <row r="248" spans="1:49" ht="18.75" customHeight="1">
      <c r="A248" s="145"/>
      <c r="B248" s="154"/>
      <c r="C248" s="155"/>
      <c r="D248" s="104"/>
      <c r="E248" s="118"/>
      <c r="F248" s="62"/>
      <c r="G248" s="91" t="s">
        <v>5</v>
      </c>
      <c r="H248" s="162" t="s">
        <v>6</v>
      </c>
      <c r="I248" s="162" t="s">
        <v>8</v>
      </c>
      <c r="J248" s="159" t="s">
        <v>7</v>
      </c>
      <c r="K248" s="158" t="s">
        <v>5</v>
      </c>
      <c r="L248" s="103" t="s">
        <v>6</v>
      </c>
      <c r="M248" s="103" t="s">
        <v>8</v>
      </c>
      <c r="N248" s="100" t="s">
        <v>7</v>
      </c>
      <c r="O248" s="97" t="s">
        <v>5</v>
      </c>
      <c r="P248" s="94" t="s">
        <v>6</v>
      </c>
      <c r="Q248" s="94" t="s">
        <v>8</v>
      </c>
      <c r="R248" s="141" t="s">
        <v>7</v>
      </c>
      <c r="S248" s="138" t="s">
        <v>9</v>
      </c>
      <c r="T248" s="137" t="s">
        <v>10</v>
      </c>
      <c r="U248" s="134" t="s">
        <v>11</v>
      </c>
    </row>
    <row r="249" spans="1:49">
      <c r="A249" s="145"/>
      <c r="B249" s="154"/>
      <c r="C249" s="155"/>
      <c r="D249" s="104"/>
      <c r="E249" s="118"/>
      <c r="F249" s="62"/>
      <c r="G249" s="92"/>
      <c r="H249" s="104"/>
      <c r="I249" s="104"/>
      <c r="J249" s="160"/>
      <c r="K249" s="139"/>
      <c r="L249" s="104"/>
      <c r="M249" s="104"/>
      <c r="N249" s="101"/>
      <c r="O249" s="98"/>
      <c r="P249" s="95"/>
      <c r="Q249" s="95"/>
      <c r="R249" s="142"/>
      <c r="S249" s="139"/>
      <c r="T249" s="101"/>
      <c r="U249" s="135"/>
    </row>
    <row r="250" spans="1:49">
      <c r="A250" s="145"/>
      <c r="B250" s="154"/>
      <c r="C250" s="155"/>
      <c r="D250" s="104"/>
      <c r="E250" s="118"/>
      <c r="F250" s="62"/>
      <c r="G250" s="92"/>
      <c r="H250" s="104"/>
      <c r="I250" s="104"/>
      <c r="J250" s="160"/>
      <c r="K250" s="139"/>
      <c r="L250" s="104"/>
      <c r="M250" s="104"/>
      <c r="N250" s="101"/>
      <c r="O250" s="98"/>
      <c r="P250" s="95"/>
      <c r="Q250" s="95"/>
      <c r="R250" s="142"/>
      <c r="S250" s="139"/>
      <c r="T250" s="101"/>
      <c r="U250" s="135"/>
    </row>
    <row r="251" spans="1:49">
      <c r="A251" s="145"/>
      <c r="B251" s="154"/>
      <c r="C251" s="155"/>
      <c r="D251" s="104"/>
      <c r="E251" s="118"/>
      <c r="F251" s="62"/>
      <c r="G251" s="92"/>
      <c r="H251" s="104"/>
      <c r="I251" s="104"/>
      <c r="J251" s="160"/>
      <c r="K251" s="139"/>
      <c r="L251" s="104"/>
      <c r="M251" s="104"/>
      <c r="N251" s="101"/>
      <c r="O251" s="98"/>
      <c r="P251" s="95"/>
      <c r="Q251" s="95"/>
      <c r="R251" s="142"/>
      <c r="S251" s="139"/>
      <c r="T251" s="101"/>
      <c r="U251" s="135"/>
    </row>
    <row r="252" spans="1:49">
      <c r="A252" s="145"/>
      <c r="B252" s="154"/>
      <c r="C252" s="155"/>
      <c r="D252" s="104"/>
      <c r="E252" s="118"/>
      <c r="F252" s="62"/>
      <c r="G252" s="92"/>
      <c r="H252" s="104"/>
      <c r="I252" s="104"/>
      <c r="J252" s="160"/>
      <c r="K252" s="139"/>
      <c r="L252" s="104"/>
      <c r="M252" s="104"/>
      <c r="N252" s="101"/>
      <c r="O252" s="98"/>
      <c r="P252" s="95"/>
      <c r="Q252" s="95"/>
      <c r="R252" s="142"/>
      <c r="S252" s="139"/>
      <c r="T252" s="101"/>
      <c r="U252" s="135"/>
    </row>
    <row r="253" spans="1:49">
      <c r="A253" s="145"/>
      <c r="B253" s="154"/>
      <c r="C253" s="155"/>
      <c r="D253" s="104"/>
      <c r="E253" s="118"/>
      <c r="F253" s="62"/>
      <c r="G253" s="92"/>
      <c r="H253" s="104"/>
      <c r="I253" s="104"/>
      <c r="J253" s="160"/>
      <c r="K253" s="139"/>
      <c r="L253" s="104"/>
      <c r="M253" s="104"/>
      <c r="N253" s="101"/>
      <c r="O253" s="98"/>
      <c r="P253" s="95"/>
      <c r="Q253" s="95"/>
      <c r="R253" s="142"/>
      <c r="S253" s="139"/>
      <c r="T253" s="101"/>
      <c r="U253" s="135"/>
    </row>
    <row r="254" spans="1:49">
      <c r="A254" s="151"/>
      <c r="B254" s="156"/>
      <c r="C254" s="157"/>
      <c r="D254" s="105"/>
      <c r="E254" s="121"/>
      <c r="F254" s="73"/>
      <c r="G254" s="93"/>
      <c r="H254" s="105"/>
      <c r="I254" s="105"/>
      <c r="J254" s="161"/>
      <c r="K254" s="140"/>
      <c r="L254" s="105"/>
      <c r="M254" s="105"/>
      <c r="N254" s="102"/>
      <c r="O254" s="99"/>
      <c r="P254" s="96"/>
      <c r="Q254" s="96"/>
      <c r="R254" s="143"/>
      <c r="S254" s="140"/>
      <c r="T254" s="102"/>
      <c r="U254" s="136"/>
    </row>
    <row r="255" spans="1:49">
      <c r="A255" s="62">
        <f>A239+1</f>
        <v>79</v>
      </c>
      <c r="B255" s="8"/>
      <c r="C255" s="9"/>
      <c r="D255" s="165"/>
      <c r="E255" s="225"/>
      <c r="F255" s="226"/>
      <c r="G255" s="227"/>
      <c r="H255" s="163"/>
      <c r="I255" s="163"/>
      <c r="J255" s="228"/>
      <c r="K255" s="229"/>
      <c r="L255" s="163"/>
      <c r="M255" s="163"/>
      <c r="N255" s="164"/>
      <c r="O255" s="230"/>
      <c r="P255" s="231"/>
      <c r="Q255" s="231"/>
      <c r="R255" s="232"/>
      <c r="S255" s="229"/>
      <c r="T255" s="164"/>
      <c r="U255" s="190"/>
      <c r="V255" s="36" t="str">
        <f>IFERROR(IF(B256="","",CHOOSE(Y256,"未入力","種目","項目")),"")</f>
        <v/>
      </c>
      <c r="W255" s="112">
        <f>IF(COUNTA(B255:R256)=8,0,1)</f>
        <v>1</v>
      </c>
      <c r="X255" s="112">
        <f>IFERROR(IF(VLOOKUP(AF256,$AB$1:$AC$9,2,FALSE)=AG256,0,2),0)</f>
        <v>0</v>
      </c>
      <c r="AR255" s="2"/>
      <c r="AS255" s="2"/>
      <c r="AT255" s="2"/>
      <c r="AU255" s="2"/>
      <c r="AV255" s="2"/>
      <c r="AW255" s="2"/>
    </row>
    <row r="256" spans="1:49" ht="22.5" customHeight="1">
      <c r="A256" s="62"/>
      <c r="B256" s="8"/>
      <c r="C256" s="9"/>
      <c r="D256" s="165"/>
      <c r="E256" s="166"/>
      <c r="F256" s="203"/>
      <c r="G256" s="204"/>
      <c r="H256" s="165"/>
      <c r="I256" s="165"/>
      <c r="J256" s="207"/>
      <c r="K256" s="209"/>
      <c r="L256" s="165"/>
      <c r="M256" s="165"/>
      <c r="N256" s="166"/>
      <c r="O256" s="211"/>
      <c r="P256" s="212"/>
      <c r="Q256" s="212"/>
      <c r="R256" s="213"/>
      <c r="S256" s="209"/>
      <c r="T256" s="166"/>
      <c r="U256" s="191"/>
      <c r="V256" s="36" t="str">
        <f>IF(B256="","",IF(W255+X255&gt;=1,"確認",""))</f>
        <v/>
      </c>
      <c r="W256" s="112"/>
      <c r="X256" s="112"/>
      <c r="Y256" s="2">
        <f>W255+X255</f>
        <v>1</v>
      </c>
      <c r="Z256" s="2">
        <f t="shared" ref="Z256:Z288" si="69">$O$4</f>
        <v>0</v>
      </c>
      <c r="AA256" s="2" t="str">
        <f>TRIM(B256)</f>
        <v/>
      </c>
      <c r="AB256" s="2" t="str">
        <f>TRIM(C256)</f>
        <v/>
      </c>
      <c r="AC256" s="2" t="str">
        <f>TRIM(B255)</f>
        <v/>
      </c>
      <c r="AD256" s="2" t="str">
        <f>TRIM(C255)</f>
        <v/>
      </c>
      <c r="AE256" s="2">
        <f>D255</f>
        <v>0</v>
      </c>
      <c r="AF256" s="2">
        <f>E255</f>
        <v>0</v>
      </c>
      <c r="AG256" s="2" t="e">
        <f>VLOOKUP(MATCH("○",G255:R255,0),$X$1:$Z$12,2,FALSE)</f>
        <v>#N/A</v>
      </c>
      <c r="AH256" s="2" t="e">
        <f>VLOOKUP(MATCH("○",G255:R255,0),$X$1:$Z$12,3,FALSE)</f>
        <v>#N/A</v>
      </c>
      <c r="AI256" s="27" t="str">
        <f>TEXT(F255,"000.00")</f>
        <v>000.00</v>
      </c>
      <c r="AJ256" s="1" t="str">
        <f>IF(S255="○",AE256,"")</f>
        <v/>
      </c>
      <c r="AK256" s="1" t="str">
        <f>IF(T255="○",AE256,"")</f>
        <v/>
      </c>
      <c r="AL256" s="1" t="str">
        <f>IFERROR(AE256&amp;AF256&amp;VLOOKUP(AG256&amp;AH256,$W$1:$X$12,2,FALSE),"")</f>
        <v/>
      </c>
      <c r="AR256" s="2"/>
      <c r="AS256" s="2"/>
      <c r="AT256" s="2"/>
      <c r="AU256" s="2"/>
      <c r="AV256" s="2"/>
      <c r="AW256" s="2"/>
    </row>
    <row r="257" spans="1:49">
      <c r="A257" s="62">
        <f>A255+1</f>
        <v>80</v>
      </c>
      <c r="B257" s="8"/>
      <c r="C257" s="9"/>
      <c r="D257" s="165"/>
      <c r="E257" s="166"/>
      <c r="F257" s="203"/>
      <c r="G257" s="204"/>
      <c r="H257" s="165"/>
      <c r="I257" s="165"/>
      <c r="J257" s="207"/>
      <c r="K257" s="209"/>
      <c r="L257" s="165"/>
      <c r="M257" s="165"/>
      <c r="N257" s="166"/>
      <c r="O257" s="211"/>
      <c r="P257" s="212"/>
      <c r="Q257" s="212"/>
      <c r="R257" s="213"/>
      <c r="S257" s="209"/>
      <c r="T257" s="166"/>
      <c r="U257" s="191"/>
      <c r="V257" s="36" t="str">
        <f>IFERROR(IF(B258="","",CHOOSE(Y258,"未入力","種目","項目")),"")</f>
        <v/>
      </c>
      <c r="W257" s="112">
        <f>IF(COUNTA(B257:R258)=8,0,1)</f>
        <v>1</v>
      </c>
      <c r="X257" s="112">
        <f>IFERROR(IF(VLOOKUP(AF258,$AB$1:$AC$9,2,FALSE)=AG258,0,2),0)</f>
        <v>0</v>
      </c>
      <c r="AR257" s="2"/>
      <c r="AS257" s="2"/>
      <c r="AT257" s="2"/>
      <c r="AU257" s="2"/>
      <c r="AV257" s="2"/>
      <c r="AW257" s="2"/>
    </row>
    <row r="258" spans="1:49" ht="22.5" customHeight="1">
      <c r="A258" s="62"/>
      <c r="B258" s="8"/>
      <c r="C258" s="9"/>
      <c r="D258" s="165"/>
      <c r="E258" s="166"/>
      <c r="F258" s="203"/>
      <c r="G258" s="204"/>
      <c r="H258" s="165"/>
      <c r="I258" s="165"/>
      <c r="J258" s="207"/>
      <c r="K258" s="209"/>
      <c r="L258" s="165"/>
      <c r="M258" s="165"/>
      <c r="N258" s="166"/>
      <c r="O258" s="211"/>
      <c r="P258" s="212"/>
      <c r="Q258" s="212"/>
      <c r="R258" s="213"/>
      <c r="S258" s="209"/>
      <c r="T258" s="166"/>
      <c r="U258" s="191"/>
      <c r="V258" s="36" t="str">
        <f>IF(B258="","",IF(W257+X257&gt;=1,"確認",""))</f>
        <v/>
      </c>
      <c r="W258" s="112"/>
      <c r="X258" s="112"/>
      <c r="Y258" s="2">
        <f>W257+X257</f>
        <v>1</v>
      </c>
      <c r="Z258" s="2">
        <f t="shared" si="69"/>
        <v>0</v>
      </c>
      <c r="AA258" s="2" t="str">
        <f>TRIM(B258)</f>
        <v/>
      </c>
      <c r="AB258" s="2" t="str">
        <f>TRIM(C258)</f>
        <v/>
      </c>
      <c r="AC258" s="2" t="str">
        <f>TRIM(B257)</f>
        <v/>
      </c>
      <c r="AD258" s="2" t="str">
        <f>TRIM(C257)</f>
        <v/>
      </c>
      <c r="AE258" s="2">
        <f>D257</f>
        <v>0</v>
      </c>
      <c r="AF258" s="2">
        <f>E257</f>
        <v>0</v>
      </c>
      <c r="AG258" s="2" t="e">
        <f>VLOOKUP(MATCH("○",G257:R257,0),$X$1:$Z$12,2,FALSE)</f>
        <v>#N/A</v>
      </c>
      <c r="AH258" s="2" t="e">
        <f>VLOOKUP(MATCH("○",G257:R257,0),$X$1:$Z$12,3,FALSE)</f>
        <v>#N/A</v>
      </c>
      <c r="AI258" s="27" t="str">
        <f>TEXT(F257,"000.00")</f>
        <v>000.00</v>
      </c>
      <c r="AJ258" s="1" t="str">
        <f>IF(S257="○",AE258,"")</f>
        <v/>
      </c>
      <c r="AK258" s="1" t="str">
        <f>IF(T257="○",AE258,"")</f>
        <v/>
      </c>
      <c r="AL258" s="1" t="str">
        <f>IFERROR(AE258&amp;AF258&amp;VLOOKUP(AG258&amp;AH258,$W$1:$X$12,2,FALSE),"")</f>
        <v/>
      </c>
      <c r="AR258" s="2"/>
      <c r="AS258" s="2"/>
      <c r="AT258" s="2"/>
      <c r="AU258" s="2"/>
      <c r="AV258" s="2"/>
      <c r="AW258" s="2"/>
    </row>
    <row r="259" spans="1:49">
      <c r="A259" s="62">
        <f t="shared" ref="A259" si="70">A257+1</f>
        <v>81</v>
      </c>
      <c r="B259" s="8"/>
      <c r="C259" s="9"/>
      <c r="D259" s="165"/>
      <c r="E259" s="166"/>
      <c r="F259" s="203"/>
      <c r="G259" s="204"/>
      <c r="H259" s="165"/>
      <c r="I259" s="165"/>
      <c r="J259" s="207"/>
      <c r="K259" s="209"/>
      <c r="L259" s="165"/>
      <c r="M259" s="165"/>
      <c r="N259" s="166"/>
      <c r="O259" s="211"/>
      <c r="P259" s="212"/>
      <c r="Q259" s="212"/>
      <c r="R259" s="213"/>
      <c r="S259" s="209"/>
      <c r="T259" s="166"/>
      <c r="U259" s="191"/>
      <c r="V259" s="36" t="str">
        <f>IFERROR(IF(B260="","",CHOOSE(Y260,"未入力","種目","項目")),"")</f>
        <v/>
      </c>
      <c r="W259" s="112">
        <f>IF(COUNTA(B259:R260)=8,0,1)</f>
        <v>1</v>
      </c>
      <c r="X259" s="112">
        <f>IFERROR(IF(VLOOKUP(AF260,$AB$1:$AC$9,2,FALSE)=AG260,0,2),0)</f>
        <v>0</v>
      </c>
      <c r="AR259" s="2"/>
      <c r="AS259" s="2"/>
      <c r="AT259" s="2"/>
      <c r="AU259" s="2"/>
      <c r="AV259" s="2"/>
      <c r="AW259" s="2"/>
    </row>
    <row r="260" spans="1:49" ht="22.5" customHeight="1">
      <c r="A260" s="62"/>
      <c r="B260" s="8"/>
      <c r="C260" s="9"/>
      <c r="D260" s="165"/>
      <c r="E260" s="166"/>
      <c r="F260" s="203"/>
      <c r="G260" s="204"/>
      <c r="H260" s="165"/>
      <c r="I260" s="165"/>
      <c r="J260" s="207"/>
      <c r="K260" s="209"/>
      <c r="L260" s="165"/>
      <c r="M260" s="165"/>
      <c r="N260" s="166"/>
      <c r="O260" s="211"/>
      <c r="P260" s="212"/>
      <c r="Q260" s="212"/>
      <c r="R260" s="213"/>
      <c r="S260" s="209"/>
      <c r="T260" s="166"/>
      <c r="U260" s="191"/>
      <c r="V260" s="36" t="str">
        <f>IF(B260="","",IF(W259+X259&gt;=1,"確認",""))</f>
        <v/>
      </c>
      <c r="W260" s="112"/>
      <c r="X260" s="112"/>
      <c r="Y260" s="2">
        <f>W259+X259</f>
        <v>1</v>
      </c>
      <c r="Z260" s="2">
        <f t="shared" si="69"/>
        <v>0</v>
      </c>
      <c r="AA260" s="2" t="str">
        <f>TRIM(B260)</f>
        <v/>
      </c>
      <c r="AB260" s="2" t="str">
        <f>TRIM(C260)</f>
        <v/>
      </c>
      <c r="AC260" s="2" t="str">
        <f>TRIM(B259)</f>
        <v/>
      </c>
      <c r="AD260" s="2" t="str">
        <f>TRIM(C259)</f>
        <v/>
      </c>
      <c r="AE260" s="2">
        <f>D259</f>
        <v>0</v>
      </c>
      <c r="AF260" s="2">
        <f>E259</f>
        <v>0</v>
      </c>
      <c r="AG260" s="2" t="e">
        <f>VLOOKUP(MATCH("○",G259:R259,0),$X$1:$Z$12,2,FALSE)</f>
        <v>#N/A</v>
      </c>
      <c r="AH260" s="2" t="e">
        <f>VLOOKUP(MATCH("○",G259:R259,0),$X$1:$Z$12,3,FALSE)</f>
        <v>#N/A</v>
      </c>
      <c r="AI260" s="27" t="str">
        <f>TEXT(F259,"000.00")</f>
        <v>000.00</v>
      </c>
      <c r="AJ260" s="1" t="str">
        <f>IF(S259="○",AE260,"")</f>
        <v/>
      </c>
      <c r="AK260" s="1" t="str">
        <f>IF(T259="○",AE260,"")</f>
        <v/>
      </c>
      <c r="AL260" s="1" t="str">
        <f>IFERROR(AE260&amp;AF260&amp;VLOOKUP(AG260&amp;AH260,$W$1:$X$12,2,FALSE),"")</f>
        <v/>
      </c>
      <c r="AR260" s="2"/>
      <c r="AS260" s="2"/>
      <c r="AT260" s="2"/>
      <c r="AU260" s="2"/>
      <c r="AV260" s="2"/>
      <c r="AW260" s="2"/>
    </row>
    <row r="261" spans="1:49">
      <c r="A261" s="62">
        <f t="shared" ref="A261" si="71">A259+1</f>
        <v>82</v>
      </c>
      <c r="B261" s="8"/>
      <c r="C261" s="9"/>
      <c r="D261" s="165"/>
      <c r="E261" s="166"/>
      <c r="F261" s="203"/>
      <c r="G261" s="204"/>
      <c r="H261" s="165"/>
      <c r="I261" s="165"/>
      <c r="J261" s="207"/>
      <c r="K261" s="209"/>
      <c r="L261" s="165"/>
      <c r="M261" s="165"/>
      <c r="N261" s="166"/>
      <c r="O261" s="211"/>
      <c r="P261" s="212"/>
      <c r="Q261" s="212"/>
      <c r="R261" s="213"/>
      <c r="S261" s="209"/>
      <c r="T261" s="166"/>
      <c r="U261" s="191"/>
      <c r="V261" s="36" t="str">
        <f>IFERROR(IF(B262="","",CHOOSE(Y262,"未入力","種目","項目")),"")</f>
        <v/>
      </c>
      <c r="W261" s="112">
        <f>IF(COUNTA(B261:R262)=8,0,1)</f>
        <v>1</v>
      </c>
      <c r="X261" s="112">
        <f>IFERROR(IF(VLOOKUP(AF262,$AB$1:$AC$9,2,FALSE)=AG262,0,2),0)</f>
        <v>0</v>
      </c>
      <c r="AR261" s="2"/>
      <c r="AS261" s="2"/>
      <c r="AT261" s="2"/>
      <c r="AU261" s="2"/>
      <c r="AV261" s="2"/>
      <c r="AW261" s="2"/>
    </row>
    <row r="262" spans="1:49" ht="22.5" customHeight="1">
      <c r="A262" s="62"/>
      <c r="B262" s="8"/>
      <c r="C262" s="9"/>
      <c r="D262" s="165"/>
      <c r="E262" s="166"/>
      <c r="F262" s="203"/>
      <c r="G262" s="204"/>
      <c r="H262" s="165"/>
      <c r="I262" s="165"/>
      <c r="J262" s="207"/>
      <c r="K262" s="209"/>
      <c r="L262" s="165"/>
      <c r="M262" s="165"/>
      <c r="N262" s="166"/>
      <c r="O262" s="211"/>
      <c r="P262" s="212"/>
      <c r="Q262" s="212"/>
      <c r="R262" s="213"/>
      <c r="S262" s="209"/>
      <c r="T262" s="166"/>
      <c r="U262" s="191"/>
      <c r="V262" s="36" t="str">
        <f>IF(B262="","",IF(W261+X261&gt;=1,"確認",""))</f>
        <v/>
      </c>
      <c r="W262" s="112"/>
      <c r="X262" s="112"/>
      <c r="Y262" s="2">
        <f>W261+X261</f>
        <v>1</v>
      </c>
      <c r="Z262" s="2">
        <f t="shared" si="69"/>
        <v>0</v>
      </c>
      <c r="AA262" s="2" t="str">
        <f>TRIM(B262)</f>
        <v/>
      </c>
      <c r="AB262" s="2" t="str">
        <f>TRIM(C262)</f>
        <v/>
      </c>
      <c r="AC262" s="2" t="str">
        <f>TRIM(B261)</f>
        <v/>
      </c>
      <c r="AD262" s="2" t="str">
        <f>TRIM(C261)</f>
        <v/>
      </c>
      <c r="AE262" s="2">
        <f>D261</f>
        <v>0</v>
      </c>
      <c r="AF262" s="2">
        <f>E261</f>
        <v>0</v>
      </c>
      <c r="AG262" s="2" t="e">
        <f>VLOOKUP(MATCH("○",G261:R261,0),$X$1:$Z$12,2,FALSE)</f>
        <v>#N/A</v>
      </c>
      <c r="AH262" s="2" t="e">
        <f>VLOOKUP(MATCH("○",G261:R261,0),$X$1:$Z$12,3,FALSE)</f>
        <v>#N/A</v>
      </c>
      <c r="AI262" s="27" t="str">
        <f>TEXT(F261,"000.00")</f>
        <v>000.00</v>
      </c>
      <c r="AJ262" s="1" t="str">
        <f>IF(S261="○",AE262,"")</f>
        <v/>
      </c>
      <c r="AK262" s="1" t="str">
        <f>IF(T261="○",AE262,"")</f>
        <v/>
      </c>
      <c r="AL262" s="1" t="str">
        <f>IFERROR(AE262&amp;AF262&amp;VLOOKUP(AG262&amp;AH262,$W$1:$X$12,2,FALSE),"")</f>
        <v/>
      </c>
      <c r="AR262" s="2"/>
      <c r="AS262" s="2"/>
      <c r="AT262" s="2"/>
      <c r="AU262" s="2"/>
      <c r="AV262" s="2"/>
      <c r="AW262" s="2"/>
    </row>
    <row r="263" spans="1:49">
      <c r="A263" s="62">
        <f t="shared" ref="A263" si="72">A261+1</f>
        <v>83</v>
      </c>
      <c r="B263" s="8"/>
      <c r="C263" s="9"/>
      <c r="D263" s="165"/>
      <c r="E263" s="166"/>
      <c r="F263" s="203"/>
      <c r="G263" s="204"/>
      <c r="H263" s="165"/>
      <c r="I263" s="165"/>
      <c r="J263" s="207"/>
      <c r="K263" s="209"/>
      <c r="L263" s="165"/>
      <c r="M263" s="165"/>
      <c r="N263" s="166"/>
      <c r="O263" s="211"/>
      <c r="P263" s="212"/>
      <c r="Q263" s="212"/>
      <c r="R263" s="213"/>
      <c r="S263" s="209"/>
      <c r="T263" s="166"/>
      <c r="U263" s="191"/>
      <c r="V263" s="36" t="str">
        <f>IFERROR(IF(B264="","",CHOOSE(Y264,"未入力","種目","項目")),"")</f>
        <v/>
      </c>
      <c r="W263" s="112">
        <f>IF(COUNTA(B263:R264)=8,0,1)</f>
        <v>1</v>
      </c>
      <c r="X263" s="112">
        <f>IFERROR(IF(VLOOKUP(AF264,$AB$1:$AC$9,2,FALSE)=AG264,0,2),0)</f>
        <v>0</v>
      </c>
      <c r="AR263" s="2"/>
      <c r="AS263" s="2"/>
      <c r="AT263" s="2"/>
      <c r="AU263" s="2"/>
      <c r="AV263" s="2"/>
      <c r="AW263" s="2"/>
    </row>
    <row r="264" spans="1:49" ht="22.5" customHeight="1">
      <c r="A264" s="62"/>
      <c r="B264" s="8"/>
      <c r="C264" s="9"/>
      <c r="D264" s="165"/>
      <c r="E264" s="166"/>
      <c r="F264" s="203"/>
      <c r="G264" s="204"/>
      <c r="H264" s="165"/>
      <c r="I264" s="165"/>
      <c r="J264" s="207"/>
      <c r="K264" s="209"/>
      <c r="L264" s="165"/>
      <c r="M264" s="165"/>
      <c r="N264" s="166"/>
      <c r="O264" s="211"/>
      <c r="P264" s="212"/>
      <c r="Q264" s="212"/>
      <c r="R264" s="213"/>
      <c r="S264" s="209"/>
      <c r="T264" s="166"/>
      <c r="U264" s="191"/>
      <c r="V264" s="36" t="str">
        <f>IF(B264="","",IF(W263+X263&gt;=1,"確認",""))</f>
        <v/>
      </c>
      <c r="W264" s="112"/>
      <c r="X264" s="112"/>
      <c r="Y264" s="2">
        <f>W263+X263</f>
        <v>1</v>
      </c>
      <c r="Z264" s="2">
        <f t="shared" si="69"/>
        <v>0</v>
      </c>
      <c r="AA264" s="2" t="str">
        <f>TRIM(B264)</f>
        <v/>
      </c>
      <c r="AB264" s="2" t="str">
        <f>TRIM(C264)</f>
        <v/>
      </c>
      <c r="AC264" s="2" t="str">
        <f>TRIM(B263)</f>
        <v/>
      </c>
      <c r="AD264" s="2" t="str">
        <f>TRIM(C263)</f>
        <v/>
      </c>
      <c r="AE264" s="2">
        <f>D263</f>
        <v>0</v>
      </c>
      <c r="AF264" s="2">
        <f>E263</f>
        <v>0</v>
      </c>
      <c r="AG264" s="2" t="e">
        <f>VLOOKUP(MATCH("○",G263:R263,0),$X$1:$Z$12,2,FALSE)</f>
        <v>#N/A</v>
      </c>
      <c r="AH264" s="2" t="e">
        <f>VLOOKUP(MATCH("○",G263:R263,0),$X$1:$Z$12,3,FALSE)</f>
        <v>#N/A</v>
      </c>
      <c r="AI264" s="27" t="str">
        <f>TEXT(F263,"000.00")</f>
        <v>000.00</v>
      </c>
      <c r="AJ264" s="1" t="str">
        <f>IF(S263="○",AE264,"")</f>
        <v/>
      </c>
      <c r="AK264" s="1" t="str">
        <f>IF(T263="○",AE264,"")</f>
        <v/>
      </c>
      <c r="AL264" s="1" t="str">
        <f>IFERROR(AE264&amp;AF264&amp;VLOOKUP(AG264&amp;AH264,$W$1:$X$12,2,FALSE),"")</f>
        <v/>
      </c>
      <c r="AR264" s="2"/>
      <c r="AS264" s="2"/>
      <c r="AT264" s="2"/>
      <c r="AU264" s="2"/>
      <c r="AV264" s="2"/>
      <c r="AW264" s="2"/>
    </row>
    <row r="265" spans="1:49">
      <c r="A265" s="62">
        <f t="shared" ref="A265" si="73">A263+1</f>
        <v>84</v>
      </c>
      <c r="B265" s="8"/>
      <c r="C265" s="9"/>
      <c r="D265" s="165"/>
      <c r="E265" s="166"/>
      <c r="F265" s="203"/>
      <c r="G265" s="204"/>
      <c r="H265" s="165"/>
      <c r="I265" s="165"/>
      <c r="J265" s="207"/>
      <c r="K265" s="209"/>
      <c r="L265" s="165"/>
      <c r="M265" s="165"/>
      <c r="N265" s="166"/>
      <c r="O265" s="211"/>
      <c r="P265" s="212"/>
      <c r="Q265" s="212"/>
      <c r="R265" s="213"/>
      <c r="S265" s="209"/>
      <c r="T265" s="166"/>
      <c r="U265" s="191"/>
      <c r="V265" s="36" t="str">
        <f>IFERROR(IF(B266="","",CHOOSE(Y266,"未入力","種目","項目")),"")</f>
        <v/>
      </c>
      <c r="W265" s="112">
        <f>IF(COUNTA(B265:R266)=8,0,1)</f>
        <v>1</v>
      </c>
      <c r="X265" s="112">
        <f>IFERROR(IF(VLOOKUP(AF266,$AB$1:$AC$9,2,FALSE)=AG266,0,2),0)</f>
        <v>0</v>
      </c>
      <c r="AR265" s="2"/>
      <c r="AS265" s="2"/>
      <c r="AT265" s="2"/>
      <c r="AU265" s="2"/>
      <c r="AV265" s="2"/>
      <c r="AW265" s="2"/>
    </row>
    <row r="266" spans="1:49" ht="22.5" customHeight="1">
      <c r="A266" s="62"/>
      <c r="B266" s="8"/>
      <c r="C266" s="9"/>
      <c r="D266" s="165"/>
      <c r="E266" s="166"/>
      <c r="F266" s="203"/>
      <c r="G266" s="204"/>
      <c r="H266" s="165"/>
      <c r="I266" s="165"/>
      <c r="J266" s="207"/>
      <c r="K266" s="209"/>
      <c r="L266" s="165"/>
      <c r="M266" s="165"/>
      <c r="N266" s="166"/>
      <c r="O266" s="211"/>
      <c r="P266" s="212"/>
      <c r="Q266" s="212"/>
      <c r="R266" s="213"/>
      <c r="S266" s="209"/>
      <c r="T266" s="166"/>
      <c r="U266" s="191"/>
      <c r="V266" s="36" t="str">
        <f>IF(B266="","",IF(W265+X265&gt;=1,"確認",""))</f>
        <v/>
      </c>
      <c r="W266" s="112"/>
      <c r="X266" s="112"/>
      <c r="Y266" s="2">
        <f>W265+X265</f>
        <v>1</v>
      </c>
      <c r="Z266" s="2">
        <f t="shared" si="69"/>
        <v>0</v>
      </c>
      <c r="AA266" s="2" t="str">
        <f>TRIM(B266)</f>
        <v/>
      </c>
      <c r="AB266" s="2" t="str">
        <f>TRIM(C266)</f>
        <v/>
      </c>
      <c r="AC266" s="2" t="str">
        <f>TRIM(B265)</f>
        <v/>
      </c>
      <c r="AD266" s="2" t="str">
        <f>TRIM(C265)</f>
        <v/>
      </c>
      <c r="AE266" s="2">
        <f>D265</f>
        <v>0</v>
      </c>
      <c r="AF266" s="2">
        <f>E265</f>
        <v>0</v>
      </c>
      <c r="AG266" s="2" t="e">
        <f>VLOOKUP(MATCH("○",G265:R265,0),$X$1:$Z$12,2,FALSE)</f>
        <v>#N/A</v>
      </c>
      <c r="AH266" s="2" t="e">
        <f>VLOOKUP(MATCH("○",G265:R265,0),$X$1:$Z$12,3,FALSE)</f>
        <v>#N/A</v>
      </c>
      <c r="AI266" s="27" t="str">
        <f>TEXT(F265,"000.00")</f>
        <v>000.00</v>
      </c>
      <c r="AJ266" s="1" t="str">
        <f>IF(S265="○",AE266,"")</f>
        <v/>
      </c>
      <c r="AK266" s="1" t="str">
        <f>IF(T265="○",AE266,"")</f>
        <v/>
      </c>
      <c r="AL266" s="1" t="str">
        <f>IFERROR(AE266&amp;AF266&amp;VLOOKUP(AG266&amp;AH266,$W$1:$X$12,2,FALSE),"")</f>
        <v/>
      </c>
      <c r="AR266" s="2"/>
      <c r="AS266" s="2"/>
      <c r="AT266" s="2"/>
      <c r="AU266" s="2"/>
      <c r="AV266" s="2"/>
      <c r="AW266" s="2"/>
    </row>
    <row r="267" spans="1:49">
      <c r="A267" s="62">
        <f t="shared" ref="A267" si="74">A265+1</f>
        <v>85</v>
      </c>
      <c r="B267" s="8"/>
      <c r="C267" s="9"/>
      <c r="D267" s="165"/>
      <c r="E267" s="166"/>
      <c r="F267" s="203"/>
      <c r="G267" s="204"/>
      <c r="H267" s="165"/>
      <c r="I267" s="165"/>
      <c r="J267" s="207"/>
      <c r="K267" s="209"/>
      <c r="L267" s="165"/>
      <c r="M267" s="165"/>
      <c r="N267" s="166"/>
      <c r="O267" s="211"/>
      <c r="P267" s="212"/>
      <c r="Q267" s="212"/>
      <c r="R267" s="213"/>
      <c r="S267" s="209"/>
      <c r="T267" s="166"/>
      <c r="U267" s="191"/>
      <c r="V267" s="36" t="str">
        <f>IFERROR(IF(B268="","",CHOOSE(Y268,"未入力","種目","項目")),"")</f>
        <v/>
      </c>
      <c r="W267" s="112">
        <f>IF(COUNTA(B267:R268)=8,0,1)</f>
        <v>1</v>
      </c>
      <c r="X267" s="112">
        <f>IFERROR(IF(VLOOKUP(AF268,$AB$1:$AC$9,2,FALSE)=AG268,0,2),0)</f>
        <v>0</v>
      </c>
      <c r="AR267" s="2"/>
      <c r="AS267" s="2"/>
      <c r="AT267" s="2"/>
      <c r="AU267" s="2"/>
      <c r="AV267" s="2"/>
      <c r="AW267" s="2"/>
    </row>
    <row r="268" spans="1:49" ht="22.5" customHeight="1">
      <c r="A268" s="62"/>
      <c r="B268" s="8"/>
      <c r="C268" s="9"/>
      <c r="D268" s="165"/>
      <c r="E268" s="166"/>
      <c r="F268" s="203"/>
      <c r="G268" s="204"/>
      <c r="H268" s="165"/>
      <c r="I268" s="165"/>
      <c r="J268" s="207"/>
      <c r="K268" s="209"/>
      <c r="L268" s="165"/>
      <c r="M268" s="165"/>
      <c r="N268" s="166"/>
      <c r="O268" s="211"/>
      <c r="P268" s="212"/>
      <c r="Q268" s="212"/>
      <c r="R268" s="213"/>
      <c r="S268" s="209"/>
      <c r="T268" s="166"/>
      <c r="U268" s="191"/>
      <c r="V268" s="36" t="str">
        <f>IF(B268="","",IF(W267+X267&gt;=1,"確認",""))</f>
        <v/>
      </c>
      <c r="W268" s="112"/>
      <c r="X268" s="112"/>
      <c r="Y268" s="2">
        <f>W267+X267</f>
        <v>1</v>
      </c>
      <c r="Z268" s="2">
        <f t="shared" si="69"/>
        <v>0</v>
      </c>
      <c r="AA268" s="2" t="str">
        <f>TRIM(B268)</f>
        <v/>
      </c>
      <c r="AB268" s="2" t="str">
        <f>TRIM(C268)</f>
        <v/>
      </c>
      <c r="AC268" s="2" t="str">
        <f>TRIM(B267)</f>
        <v/>
      </c>
      <c r="AD268" s="2" t="str">
        <f>TRIM(C267)</f>
        <v/>
      </c>
      <c r="AE268" s="2">
        <f>D267</f>
        <v>0</v>
      </c>
      <c r="AF268" s="2">
        <f>E267</f>
        <v>0</v>
      </c>
      <c r="AG268" s="2" t="e">
        <f>VLOOKUP(MATCH("○",G267:R267,0),$X$1:$Z$12,2,FALSE)</f>
        <v>#N/A</v>
      </c>
      <c r="AH268" s="2" t="e">
        <f>VLOOKUP(MATCH("○",G267:R267,0),$X$1:$Z$12,3,FALSE)</f>
        <v>#N/A</v>
      </c>
      <c r="AI268" s="27" t="str">
        <f>TEXT(F267,"000.00")</f>
        <v>000.00</v>
      </c>
      <c r="AJ268" s="1" t="str">
        <f>IF(S267="○",AE268,"")</f>
        <v/>
      </c>
      <c r="AK268" s="1" t="str">
        <f>IF(T267="○",AE268,"")</f>
        <v/>
      </c>
      <c r="AL268" s="1" t="str">
        <f>IFERROR(AE268&amp;AF268&amp;VLOOKUP(AG268&amp;AH268,$W$1:$X$12,2,FALSE),"")</f>
        <v/>
      </c>
      <c r="AR268" s="2"/>
      <c r="AS268" s="2"/>
      <c r="AT268" s="2"/>
      <c r="AU268" s="2"/>
      <c r="AV268" s="2"/>
      <c r="AW268" s="2"/>
    </row>
    <row r="269" spans="1:49">
      <c r="A269" s="62">
        <f t="shared" ref="A269" si="75">A267+1</f>
        <v>86</v>
      </c>
      <c r="B269" s="8"/>
      <c r="C269" s="9"/>
      <c r="D269" s="165"/>
      <c r="E269" s="166"/>
      <c r="F269" s="203"/>
      <c r="G269" s="204"/>
      <c r="H269" s="165"/>
      <c r="I269" s="165"/>
      <c r="J269" s="207"/>
      <c r="K269" s="209"/>
      <c r="L269" s="165"/>
      <c r="M269" s="165"/>
      <c r="N269" s="166"/>
      <c r="O269" s="211"/>
      <c r="P269" s="212"/>
      <c r="Q269" s="212"/>
      <c r="R269" s="213"/>
      <c r="S269" s="209"/>
      <c r="T269" s="166"/>
      <c r="U269" s="191"/>
      <c r="V269" s="36" t="str">
        <f>IFERROR(IF(B270="","",CHOOSE(Y270,"未入力","種目","項目")),"")</f>
        <v/>
      </c>
      <c r="W269" s="112">
        <f>IF(COUNTA(B269:R270)=8,0,1)</f>
        <v>1</v>
      </c>
      <c r="X269" s="112">
        <f>IFERROR(IF(VLOOKUP(AF270,$AB$1:$AC$9,2,FALSE)=AG270,0,2),0)</f>
        <v>0</v>
      </c>
      <c r="AR269" s="2"/>
      <c r="AS269" s="2"/>
      <c r="AT269" s="2"/>
      <c r="AU269" s="2"/>
      <c r="AV269" s="2"/>
      <c r="AW269" s="2"/>
    </row>
    <row r="270" spans="1:49" ht="22.5" customHeight="1">
      <c r="A270" s="62"/>
      <c r="B270" s="8"/>
      <c r="C270" s="9"/>
      <c r="D270" s="165"/>
      <c r="E270" s="166"/>
      <c r="F270" s="203"/>
      <c r="G270" s="204"/>
      <c r="H270" s="165"/>
      <c r="I270" s="165"/>
      <c r="J270" s="207"/>
      <c r="K270" s="209"/>
      <c r="L270" s="165"/>
      <c r="M270" s="165"/>
      <c r="N270" s="166"/>
      <c r="O270" s="211"/>
      <c r="P270" s="212"/>
      <c r="Q270" s="212"/>
      <c r="R270" s="213"/>
      <c r="S270" s="209"/>
      <c r="T270" s="166"/>
      <c r="U270" s="191"/>
      <c r="V270" s="36" t="str">
        <f>IF(B270="","",IF(W269+X269&gt;=1,"確認",""))</f>
        <v/>
      </c>
      <c r="W270" s="112"/>
      <c r="X270" s="112"/>
      <c r="Y270" s="2">
        <f>W269+X269</f>
        <v>1</v>
      </c>
      <c r="Z270" s="2">
        <f t="shared" si="69"/>
        <v>0</v>
      </c>
      <c r="AA270" s="2" t="str">
        <f>TRIM(B270)</f>
        <v/>
      </c>
      <c r="AB270" s="2" t="str">
        <f>TRIM(C270)</f>
        <v/>
      </c>
      <c r="AC270" s="2" t="str">
        <f>TRIM(B269)</f>
        <v/>
      </c>
      <c r="AD270" s="2" t="str">
        <f>TRIM(C269)</f>
        <v/>
      </c>
      <c r="AE270" s="2">
        <f>D269</f>
        <v>0</v>
      </c>
      <c r="AF270" s="2">
        <f>E269</f>
        <v>0</v>
      </c>
      <c r="AG270" s="2" t="e">
        <f>VLOOKUP(MATCH("○",G269:R269,0),$X$1:$Z$12,2,FALSE)</f>
        <v>#N/A</v>
      </c>
      <c r="AH270" s="2" t="e">
        <f>VLOOKUP(MATCH("○",G269:R269,0),$X$1:$Z$12,3,FALSE)</f>
        <v>#N/A</v>
      </c>
      <c r="AI270" s="27" t="str">
        <f>TEXT(F269,"000.00")</f>
        <v>000.00</v>
      </c>
      <c r="AJ270" s="1" t="str">
        <f>IF(S269="○",AE270,"")</f>
        <v/>
      </c>
      <c r="AK270" s="1" t="str">
        <f>IF(T269="○",AE270,"")</f>
        <v/>
      </c>
      <c r="AL270" s="1" t="str">
        <f>IFERROR(AE270&amp;AF270&amp;VLOOKUP(AG270&amp;AH270,$W$1:$X$12,2,FALSE),"")</f>
        <v/>
      </c>
      <c r="AR270" s="2"/>
      <c r="AS270" s="2"/>
      <c r="AT270" s="2"/>
      <c r="AU270" s="2"/>
      <c r="AV270" s="2"/>
      <c r="AW270" s="2"/>
    </row>
    <row r="271" spans="1:49">
      <c r="A271" s="62">
        <f t="shared" ref="A271" si="76">A269+1</f>
        <v>87</v>
      </c>
      <c r="B271" s="8"/>
      <c r="C271" s="9"/>
      <c r="D271" s="165"/>
      <c r="E271" s="166"/>
      <c r="F271" s="203"/>
      <c r="G271" s="204"/>
      <c r="H271" s="165"/>
      <c r="I271" s="165"/>
      <c r="J271" s="207"/>
      <c r="K271" s="209"/>
      <c r="L271" s="165"/>
      <c r="M271" s="165"/>
      <c r="N271" s="166"/>
      <c r="O271" s="211"/>
      <c r="P271" s="212"/>
      <c r="Q271" s="212"/>
      <c r="R271" s="213"/>
      <c r="S271" s="209"/>
      <c r="T271" s="166"/>
      <c r="U271" s="191"/>
      <c r="V271" s="36" t="str">
        <f>IFERROR(IF(B272="","",CHOOSE(Y272,"未入力","種目","項目")),"")</f>
        <v/>
      </c>
      <c r="W271" s="112">
        <f>IF(COUNTA(B271:R272)=8,0,1)</f>
        <v>1</v>
      </c>
      <c r="X271" s="112">
        <f>IFERROR(IF(VLOOKUP(AF272,$AB$1:$AC$9,2,FALSE)=AG272,0,2),0)</f>
        <v>0</v>
      </c>
      <c r="AR271" s="2"/>
      <c r="AS271" s="2"/>
      <c r="AT271" s="2"/>
      <c r="AU271" s="2"/>
      <c r="AV271" s="2"/>
      <c r="AW271" s="2"/>
    </row>
    <row r="272" spans="1:49" ht="22.5" customHeight="1">
      <c r="A272" s="62"/>
      <c r="B272" s="8"/>
      <c r="C272" s="9"/>
      <c r="D272" s="165"/>
      <c r="E272" s="166"/>
      <c r="F272" s="203"/>
      <c r="G272" s="204"/>
      <c r="H272" s="165"/>
      <c r="I272" s="165"/>
      <c r="J272" s="207"/>
      <c r="K272" s="209"/>
      <c r="L272" s="165"/>
      <c r="M272" s="165"/>
      <c r="N272" s="166"/>
      <c r="O272" s="211"/>
      <c r="P272" s="212"/>
      <c r="Q272" s="212"/>
      <c r="R272" s="213"/>
      <c r="S272" s="209"/>
      <c r="T272" s="166"/>
      <c r="U272" s="191"/>
      <c r="V272" s="36" t="str">
        <f>IF(B272="","",IF(W271+X271&gt;=1,"確認",""))</f>
        <v/>
      </c>
      <c r="W272" s="112"/>
      <c r="X272" s="112"/>
      <c r="Y272" s="2">
        <f>W271+X271</f>
        <v>1</v>
      </c>
      <c r="Z272" s="2">
        <f t="shared" si="69"/>
        <v>0</v>
      </c>
      <c r="AA272" s="2" t="str">
        <f>TRIM(B272)</f>
        <v/>
      </c>
      <c r="AB272" s="2" t="str">
        <f>TRIM(C272)</f>
        <v/>
      </c>
      <c r="AC272" s="2" t="str">
        <f>TRIM(B271)</f>
        <v/>
      </c>
      <c r="AD272" s="2" t="str">
        <f>TRIM(C271)</f>
        <v/>
      </c>
      <c r="AE272" s="2">
        <f>D271</f>
        <v>0</v>
      </c>
      <c r="AF272" s="2">
        <f>E271</f>
        <v>0</v>
      </c>
      <c r="AG272" s="2" t="e">
        <f>VLOOKUP(MATCH("○",G271:R271,0),$X$1:$Z$12,2,FALSE)</f>
        <v>#N/A</v>
      </c>
      <c r="AH272" s="2" t="e">
        <f>VLOOKUP(MATCH("○",G271:R271,0),$X$1:$Z$12,3,FALSE)</f>
        <v>#N/A</v>
      </c>
      <c r="AI272" s="27" t="str">
        <f>TEXT(F271,"000.00")</f>
        <v>000.00</v>
      </c>
      <c r="AJ272" s="1" t="str">
        <f>IF(S271="○",AE272,"")</f>
        <v/>
      </c>
      <c r="AK272" s="1" t="str">
        <f>IF(T271="○",AE272,"")</f>
        <v/>
      </c>
      <c r="AL272" s="1" t="str">
        <f>IFERROR(AE272&amp;AF272&amp;VLOOKUP(AG272&amp;AH272,$W$1:$X$12,2,FALSE),"")</f>
        <v/>
      </c>
      <c r="AR272" s="2"/>
      <c r="AS272" s="2"/>
      <c r="AT272" s="2"/>
      <c r="AU272" s="2"/>
      <c r="AV272" s="2"/>
      <c r="AW272" s="2"/>
    </row>
    <row r="273" spans="1:49">
      <c r="A273" s="62">
        <f t="shared" ref="A273" si="77">A271+1</f>
        <v>88</v>
      </c>
      <c r="B273" s="8"/>
      <c r="C273" s="9"/>
      <c r="D273" s="165"/>
      <c r="E273" s="166"/>
      <c r="F273" s="203"/>
      <c r="G273" s="204"/>
      <c r="H273" s="165"/>
      <c r="I273" s="165"/>
      <c r="J273" s="207"/>
      <c r="K273" s="209"/>
      <c r="L273" s="165"/>
      <c r="M273" s="165"/>
      <c r="N273" s="166"/>
      <c r="O273" s="211"/>
      <c r="P273" s="212"/>
      <c r="Q273" s="212"/>
      <c r="R273" s="213"/>
      <c r="S273" s="209"/>
      <c r="T273" s="166"/>
      <c r="U273" s="191"/>
      <c r="V273" s="36" t="str">
        <f>IFERROR(IF(B274="","",CHOOSE(Y274,"未入力","種目","項目")),"")</f>
        <v/>
      </c>
      <c r="W273" s="112">
        <f>IF(COUNTA(B273:R274)=8,0,1)</f>
        <v>1</v>
      </c>
      <c r="X273" s="112">
        <f>IFERROR(IF(VLOOKUP(AF274,$AB$1:$AC$9,2,FALSE)=AG274,0,2),0)</f>
        <v>0</v>
      </c>
      <c r="AR273" s="2"/>
      <c r="AS273" s="2"/>
      <c r="AT273" s="2"/>
      <c r="AU273" s="2"/>
      <c r="AV273" s="2"/>
      <c r="AW273" s="2"/>
    </row>
    <row r="274" spans="1:49" ht="22.5" customHeight="1">
      <c r="A274" s="62"/>
      <c r="B274" s="24"/>
      <c r="C274" s="25"/>
      <c r="D274" s="206"/>
      <c r="E274" s="166"/>
      <c r="F274" s="203"/>
      <c r="G274" s="205"/>
      <c r="H274" s="206"/>
      <c r="I274" s="206"/>
      <c r="J274" s="208"/>
      <c r="K274" s="210"/>
      <c r="L274" s="206"/>
      <c r="M274" s="206"/>
      <c r="N274" s="214"/>
      <c r="O274" s="215"/>
      <c r="P274" s="216"/>
      <c r="Q274" s="216"/>
      <c r="R274" s="217"/>
      <c r="S274" s="210"/>
      <c r="T274" s="214"/>
      <c r="U274" s="200"/>
      <c r="V274" s="36" t="str">
        <f>IF(B274="","",IF(W273+X273&gt;=1,"確認",""))</f>
        <v/>
      </c>
      <c r="W274" s="112"/>
      <c r="X274" s="112"/>
      <c r="Y274" s="2">
        <f>W273+X273</f>
        <v>1</v>
      </c>
      <c r="Z274" s="2">
        <f t="shared" si="69"/>
        <v>0</v>
      </c>
      <c r="AA274" s="2" t="str">
        <f>TRIM(B274)</f>
        <v/>
      </c>
      <c r="AB274" s="2" t="str">
        <f>TRIM(C274)</f>
        <v/>
      </c>
      <c r="AC274" s="2" t="str">
        <f>TRIM(B273)</f>
        <v/>
      </c>
      <c r="AD274" s="2" t="str">
        <f>TRIM(C273)</f>
        <v/>
      </c>
      <c r="AE274" s="2">
        <f>D273</f>
        <v>0</v>
      </c>
      <c r="AF274" s="2">
        <f>E273</f>
        <v>0</v>
      </c>
      <c r="AG274" s="2" t="e">
        <f>VLOOKUP(MATCH("○",G273:R273,0),$X$1:$Z$12,2,FALSE)</f>
        <v>#N/A</v>
      </c>
      <c r="AH274" s="2" t="e">
        <f>VLOOKUP(MATCH("○",G273:R273,0),$X$1:$Z$12,3,FALSE)</f>
        <v>#N/A</v>
      </c>
      <c r="AI274" s="27" t="str">
        <f>TEXT(F273,"000.00")</f>
        <v>000.00</v>
      </c>
      <c r="AJ274" s="1" t="str">
        <f>IF(S273="○",AE274,"")</f>
        <v/>
      </c>
      <c r="AK274" s="1" t="str">
        <f>IF(T273="○",AE274,"")</f>
        <v/>
      </c>
      <c r="AL274" s="1" t="str">
        <f>IFERROR(AE274&amp;AF274&amp;VLOOKUP(AG274&amp;AH274,$W$1:$X$12,2,FALSE),"")</f>
        <v/>
      </c>
      <c r="AR274" s="2"/>
      <c r="AS274" s="2"/>
      <c r="AT274" s="2"/>
      <c r="AU274" s="2"/>
      <c r="AV274" s="2"/>
      <c r="AW274" s="2"/>
    </row>
    <row r="275" spans="1:49">
      <c r="A275" s="62">
        <f t="shared" ref="A275" si="78">A273+1</f>
        <v>89</v>
      </c>
      <c r="B275" s="8"/>
      <c r="C275" s="9"/>
      <c r="D275" s="165"/>
      <c r="E275" s="166"/>
      <c r="F275" s="203"/>
      <c r="G275" s="204"/>
      <c r="H275" s="165"/>
      <c r="I275" s="165"/>
      <c r="J275" s="207"/>
      <c r="K275" s="209"/>
      <c r="L275" s="165"/>
      <c r="M275" s="165"/>
      <c r="N275" s="166"/>
      <c r="O275" s="211"/>
      <c r="P275" s="212"/>
      <c r="Q275" s="212"/>
      <c r="R275" s="213"/>
      <c r="S275" s="209"/>
      <c r="T275" s="166"/>
      <c r="U275" s="191"/>
      <c r="V275" s="36" t="str">
        <f>IFERROR(IF(B276="","",CHOOSE(Y276,"未入力","種目","項目")),"")</f>
        <v/>
      </c>
      <c r="W275" s="112">
        <f>IF(COUNTA(B275:R276)=8,0,1)</f>
        <v>1</v>
      </c>
      <c r="X275" s="112">
        <f>IFERROR(IF(VLOOKUP(AF276,$AB$1:$AC$9,2,FALSE)=AG276,0,2),0)</f>
        <v>0</v>
      </c>
      <c r="AR275" s="2"/>
      <c r="AS275" s="2"/>
      <c r="AT275" s="2"/>
      <c r="AU275" s="2"/>
      <c r="AV275" s="2"/>
      <c r="AW275" s="2"/>
    </row>
    <row r="276" spans="1:49" ht="22.5" customHeight="1">
      <c r="A276" s="62"/>
      <c r="B276" s="8"/>
      <c r="C276" s="9"/>
      <c r="D276" s="165"/>
      <c r="E276" s="166"/>
      <c r="F276" s="203"/>
      <c r="G276" s="204"/>
      <c r="H276" s="165"/>
      <c r="I276" s="165"/>
      <c r="J276" s="207"/>
      <c r="K276" s="209"/>
      <c r="L276" s="165"/>
      <c r="M276" s="165"/>
      <c r="N276" s="166"/>
      <c r="O276" s="211"/>
      <c r="P276" s="212"/>
      <c r="Q276" s="212"/>
      <c r="R276" s="213"/>
      <c r="S276" s="209"/>
      <c r="T276" s="166"/>
      <c r="U276" s="191"/>
      <c r="V276" s="36" t="str">
        <f>IF(B276="","",IF(W275+X275&gt;=1,"確認",""))</f>
        <v/>
      </c>
      <c r="W276" s="112"/>
      <c r="X276" s="112"/>
      <c r="Y276" s="2">
        <f>W275+X275</f>
        <v>1</v>
      </c>
      <c r="Z276" s="2">
        <f t="shared" si="69"/>
        <v>0</v>
      </c>
      <c r="AA276" s="2" t="str">
        <f>TRIM(B276)</f>
        <v/>
      </c>
      <c r="AB276" s="2" t="str">
        <f>TRIM(C276)</f>
        <v/>
      </c>
      <c r="AC276" s="2" t="str">
        <f>TRIM(B275)</f>
        <v/>
      </c>
      <c r="AD276" s="2" t="str">
        <f>TRIM(C275)</f>
        <v/>
      </c>
      <c r="AE276" s="2">
        <f>D275</f>
        <v>0</v>
      </c>
      <c r="AF276" s="2">
        <f>E275</f>
        <v>0</v>
      </c>
      <c r="AG276" s="2" t="e">
        <f>VLOOKUP(MATCH("○",G275:R275,0),$X$1:$Z$12,2,FALSE)</f>
        <v>#N/A</v>
      </c>
      <c r="AH276" s="2" t="e">
        <f>VLOOKUP(MATCH("○",G275:R275,0),$X$1:$Z$12,3,FALSE)</f>
        <v>#N/A</v>
      </c>
      <c r="AI276" s="27" t="str">
        <f>TEXT(F275,"000.00")</f>
        <v>000.00</v>
      </c>
      <c r="AJ276" s="1" t="str">
        <f>IF(S275="○",AE276,"")</f>
        <v/>
      </c>
      <c r="AK276" s="1" t="str">
        <f>IF(T275="○",AE276,"")</f>
        <v/>
      </c>
      <c r="AL276" s="1" t="str">
        <f>IFERROR(AE276&amp;AF276&amp;VLOOKUP(AG276&amp;AH276,$W$1:$X$12,2,FALSE),"")</f>
        <v/>
      </c>
      <c r="AR276" s="2"/>
      <c r="AS276" s="2"/>
      <c r="AT276" s="2"/>
      <c r="AU276" s="2"/>
      <c r="AV276" s="2"/>
      <c r="AW276" s="2"/>
    </row>
    <row r="277" spans="1:49">
      <c r="A277" s="62">
        <f t="shared" ref="A277" si="79">A275+1</f>
        <v>90</v>
      </c>
      <c r="B277" s="8"/>
      <c r="C277" s="9"/>
      <c r="D277" s="165"/>
      <c r="E277" s="166"/>
      <c r="F277" s="203"/>
      <c r="G277" s="204"/>
      <c r="H277" s="165"/>
      <c r="I277" s="165"/>
      <c r="J277" s="207"/>
      <c r="K277" s="209"/>
      <c r="L277" s="165"/>
      <c r="M277" s="165"/>
      <c r="N277" s="166"/>
      <c r="O277" s="211"/>
      <c r="P277" s="212"/>
      <c r="Q277" s="212"/>
      <c r="R277" s="213"/>
      <c r="S277" s="209"/>
      <c r="T277" s="166"/>
      <c r="U277" s="191"/>
      <c r="V277" s="36" t="str">
        <f>IFERROR(IF(B278="","",CHOOSE(Y278,"未入力","種目","項目")),"")</f>
        <v/>
      </c>
      <c r="W277" s="112">
        <f>IF(COUNTA(B277:R278)=8,0,1)</f>
        <v>1</v>
      </c>
      <c r="X277" s="112">
        <f>IFERROR(IF(VLOOKUP(AF278,$AB$1:$AC$9,2,FALSE)=AG278,0,2),0)</f>
        <v>0</v>
      </c>
      <c r="AR277" s="2"/>
      <c r="AS277" s="2"/>
      <c r="AT277" s="2"/>
      <c r="AU277" s="2"/>
      <c r="AV277" s="2"/>
      <c r="AW277" s="2"/>
    </row>
    <row r="278" spans="1:49" ht="22.5" customHeight="1">
      <c r="A278" s="62"/>
      <c r="B278" s="8"/>
      <c r="C278" s="9"/>
      <c r="D278" s="165"/>
      <c r="E278" s="166"/>
      <c r="F278" s="203"/>
      <c r="G278" s="204"/>
      <c r="H278" s="165"/>
      <c r="I278" s="165"/>
      <c r="J278" s="207"/>
      <c r="K278" s="209"/>
      <c r="L278" s="165"/>
      <c r="M278" s="165"/>
      <c r="N278" s="166"/>
      <c r="O278" s="211"/>
      <c r="P278" s="212"/>
      <c r="Q278" s="212"/>
      <c r="R278" s="213"/>
      <c r="S278" s="209"/>
      <c r="T278" s="166"/>
      <c r="U278" s="191"/>
      <c r="V278" s="36" t="str">
        <f>IF(B278="","",IF(W277+X277&gt;=1,"確認",""))</f>
        <v/>
      </c>
      <c r="W278" s="112"/>
      <c r="X278" s="112"/>
      <c r="Y278" s="2">
        <f>W277+X277</f>
        <v>1</v>
      </c>
      <c r="Z278" s="2">
        <f t="shared" si="69"/>
        <v>0</v>
      </c>
      <c r="AA278" s="2" t="str">
        <f>TRIM(B278)</f>
        <v/>
      </c>
      <c r="AB278" s="2" t="str">
        <f>TRIM(C278)</f>
        <v/>
      </c>
      <c r="AC278" s="2" t="str">
        <f>TRIM(B277)</f>
        <v/>
      </c>
      <c r="AD278" s="2" t="str">
        <f>TRIM(C277)</f>
        <v/>
      </c>
      <c r="AE278" s="2">
        <f>D277</f>
        <v>0</v>
      </c>
      <c r="AF278" s="2">
        <f>E277</f>
        <v>0</v>
      </c>
      <c r="AG278" s="2" t="e">
        <f>VLOOKUP(MATCH("○",G277:R277,0),$X$1:$Z$12,2,FALSE)</f>
        <v>#N/A</v>
      </c>
      <c r="AH278" s="2" t="e">
        <f>VLOOKUP(MATCH("○",G277:R277,0),$X$1:$Z$12,3,FALSE)</f>
        <v>#N/A</v>
      </c>
      <c r="AI278" s="27" t="str">
        <f>TEXT(F277,"000.00")</f>
        <v>000.00</v>
      </c>
      <c r="AJ278" s="1" t="str">
        <f>IF(S277="○",AE278,"")</f>
        <v/>
      </c>
      <c r="AK278" s="1" t="str">
        <f>IF(T277="○",AE278,"")</f>
        <v/>
      </c>
      <c r="AL278" s="1" t="str">
        <f>IFERROR(AE278&amp;AF278&amp;VLOOKUP(AG278&amp;AH278,$W$1:$X$12,2,FALSE),"")</f>
        <v/>
      </c>
      <c r="AR278" s="2"/>
      <c r="AS278" s="2"/>
      <c r="AT278" s="2"/>
      <c r="AU278" s="2"/>
      <c r="AV278" s="2"/>
      <c r="AW278" s="2"/>
    </row>
    <row r="279" spans="1:49">
      <c r="A279" s="62">
        <f t="shared" ref="A279" si="80">A277+1</f>
        <v>91</v>
      </c>
      <c r="B279" s="8"/>
      <c r="C279" s="9"/>
      <c r="D279" s="165"/>
      <c r="E279" s="166"/>
      <c r="F279" s="203"/>
      <c r="G279" s="204"/>
      <c r="H279" s="165"/>
      <c r="I279" s="165"/>
      <c r="J279" s="207"/>
      <c r="K279" s="209"/>
      <c r="L279" s="165"/>
      <c r="M279" s="165"/>
      <c r="N279" s="166"/>
      <c r="O279" s="211"/>
      <c r="P279" s="212"/>
      <c r="Q279" s="212"/>
      <c r="R279" s="213"/>
      <c r="S279" s="209"/>
      <c r="T279" s="166"/>
      <c r="U279" s="191"/>
      <c r="V279" s="36" t="str">
        <f>IFERROR(IF(B280="","",CHOOSE(Y280,"未入力","種目","項目")),"")</f>
        <v/>
      </c>
      <c r="W279" s="112">
        <f>IF(COUNTA(B279:R280)=8,0,1)</f>
        <v>1</v>
      </c>
      <c r="X279" s="112">
        <f>IFERROR(IF(VLOOKUP(AF280,$AB$1:$AC$9,2,FALSE)=AG280,0,2),0)</f>
        <v>0</v>
      </c>
      <c r="AR279" s="2"/>
      <c r="AS279" s="2"/>
      <c r="AT279" s="2"/>
      <c r="AU279" s="2"/>
      <c r="AV279" s="2"/>
      <c r="AW279" s="2"/>
    </row>
    <row r="280" spans="1:49" ht="22.5" customHeight="1">
      <c r="A280" s="62"/>
      <c r="B280" s="8"/>
      <c r="C280" s="9"/>
      <c r="D280" s="165"/>
      <c r="E280" s="166"/>
      <c r="F280" s="203"/>
      <c r="G280" s="204"/>
      <c r="H280" s="165"/>
      <c r="I280" s="165"/>
      <c r="J280" s="207"/>
      <c r="K280" s="209"/>
      <c r="L280" s="165"/>
      <c r="M280" s="165"/>
      <c r="N280" s="166"/>
      <c r="O280" s="211"/>
      <c r="P280" s="212"/>
      <c r="Q280" s="212"/>
      <c r="R280" s="213"/>
      <c r="S280" s="209"/>
      <c r="T280" s="166"/>
      <c r="U280" s="191"/>
      <c r="V280" s="36" t="str">
        <f>IF(B280="","",IF(W279+X279&gt;=1,"確認",""))</f>
        <v/>
      </c>
      <c r="W280" s="112"/>
      <c r="X280" s="112"/>
      <c r="Y280" s="2">
        <f>W279+X279</f>
        <v>1</v>
      </c>
      <c r="Z280" s="2">
        <f t="shared" si="69"/>
        <v>0</v>
      </c>
      <c r="AA280" s="2" t="str">
        <f>TRIM(B280)</f>
        <v/>
      </c>
      <c r="AB280" s="2" t="str">
        <f>TRIM(C280)</f>
        <v/>
      </c>
      <c r="AC280" s="2" t="str">
        <f>TRIM(B279)</f>
        <v/>
      </c>
      <c r="AD280" s="2" t="str">
        <f>TRIM(C279)</f>
        <v/>
      </c>
      <c r="AE280" s="2">
        <f>D279</f>
        <v>0</v>
      </c>
      <c r="AF280" s="2">
        <f>E279</f>
        <v>0</v>
      </c>
      <c r="AG280" s="2" t="e">
        <f>VLOOKUP(MATCH("○",G279:R279,0),$X$1:$Z$12,2,FALSE)</f>
        <v>#N/A</v>
      </c>
      <c r="AH280" s="2" t="e">
        <f>VLOOKUP(MATCH("○",G279:R279,0),$X$1:$Z$12,3,FALSE)</f>
        <v>#N/A</v>
      </c>
      <c r="AI280" s="27" t="str">
        <f>TEXT(F279,"000.00")</f>
        <v>000.00</v>
      </c>
      <c r="AJ280" s="1" t="str">
        <f>IF(S279="○",AE280,"")</f>
        <v/>
      </c>
      <c r="AK280" s="1" t="str">
        <f>IF(T279="○",AE280,"")</f>
        <v/>
      </c>
      <c r="AL280" s="1" t="str">
        <f>IFERROR(AE280&amp;AF280&amp;VLOOKUP(AG280&amp;AH280,$W$1:$X$12,2,FALSE),"")</f>
        <v/>
      </c>
      <c r="AR280" s="2"/>
      <c r="AS280" s="2"/>
      <c r="AT280" s="2"/>
      <c r="AU280" s="2"/>
      <c r="AV280" s="2"/>
      <c r="AW280" s="2"/>
    </row>
    <row r="281" spans="1:49">
      <c r="A281" s="62">
        <f t="shared" ref="A281" si="81">A279+1</f>
        <v>92</v>
      </c>
      <c r="B281" s="8"/>
      <c r="C281" s="9"/>
      <c r="D281" s="165"/>
      <c r="E281" s="166"/>
      <c r="F281" s="203"/>
      <c r="G281" s="204"/>
      <c r="H281" s="165"/>
      <c r="I281" s="165"/>
      <c r="J281" s="207"/>
      <c r="K281" s="209"/>
      <c r="L281" s="165"/>
      <c r="M281" s="165"/>
      <c r="N281" s="166"/>
      <c r="O281" s="211"/>
      <c r="P281" s="212"/>
      <c r="Q281" s="212"/>
      <c r="R281" s="213"/>
      <c r="S281" s="209"/>
      <c r="T281" s="166"/>
      <c r="U281" s="191"/>
      <c r="V281" s="36" t="str">
        <f>IFERROR(IF(B282="","",CHOOSE(Y282,"未入力","種目","項目")),"")</f>
        <v/>
      </c>
      <c r="W281" s="112">
        <f>IF(COUNTA(B281:R282)=8,0,1)</f>
        <v>1</v>
      </c>
      <c r="X281" s="112">
        <f>IFERROR(IF(VLOOKUP(AF282,$AB$1:$AC$9,2,FALSE)=AG282,0,2),0)</f>
        <v>0</v>
      </c>
      <c r="AR281" s="2"/>
      <c r="AS281" s="2"/>
      <c r="AT281" s="2"/>
      <c r="AU281" s="2"/>
      <c r="AV281" s="2"/>
      <c r="AW281" s="2"/>
    </row>
    <row r="282" spans="1:49" ht="22.5" customHeight="1">
      <c r="A282" s="62"/>
      <c r="B282" s="8"/>
      <c r="C282" s="9"/>
      <c r="D282" s="165"/>
      <c r="E282" s="166"/>
      <c r="F282" s="203"/>
      <c r="G282" s="204"/>
      <c r="H282" s="165"/>
      <c r="I282" s="165"/>
      <c r="J282" s="207"/>
      <c r="K282" s="209"/>
      <c r="L282" s="165"/>
      <c r="M282" s="165"/>
      <c r="N282" s="166"/>
      <c r="O282" s="211"/>
      <c r="P282" s="212"/>
      <c r="Q282" s="212"/>
      <c r="R282" s="213"/>
      <c r="S282" s="209"/>
      <c r="T282" s="166"/>
      <c r="U282" s="191"/>
      <c r="V282" s="36" t="str">
        <f>IF(B282="","",IF(W281+X281&gt;=1,"確認",""))</f>
        <v/>
      </c>
      <c r="W282" s="112"/>
      <c r="X282" s="112"/>
      <c r="Y282" s="2">
        <f>W281+X281</f>
        <v>1</v>
      </c>
      <c r="Z282" s="2">
        <f t="shared" si="69"/>
        <v>0</v>
      </c>
      <c r="AA282" s="2" t="str">
        <f>TRIM(B282)</f>
        <v/>
      </c>
      <c r="AB282" s="2" t="str">
        <f>TRIM(C282)</f>
        <v/>
      </c>
      <c r="AC282" s="2" t="str">
        <f>TRIM(B281)</f>
        <v/>
      </c>
      <c r="AD282" s="2" t="str">
        <f>TRIM(C281)</f>
        <v/>
      </c>
      <c r="AE282" s="2">
        <f>D281</f>
        <v>0</v>
      </c>
      <c r="AF282" s="2">
        <f>E281</f>
        <v>0</v>
      </c>
      <c r="AG282" s="2" t="e">
        <f>VLOOKUP(MATCH("○",G281:R281,0),$X$1:$Z$12,2,FALSE)</f>
        <v>#N/A</v>
      </c>
      <c r="AH282" s="2" t="e">
        <f>VLOOKUP(MATCH("○",G281:R281,0),$X$1:$Z$12,3,FALSE)</f>
        <v>#N/A</v>
      </c>
      <c r="AI282" s="27" t="str">
        <f>TEXT(F281,"000.00")</f>
        <v>000.00</v>
      </c>
      <c r="AJ282" s="1" t="str">
        <f>IF(S281="○",AE282,"")</f>
        <v/>
      </c>
      <c r="AK282" s="1" t="str">
        <f>IF(T281="○",AE282,"")</f>
        <v/>
      </c>
      <c r="AL282" s="1" t="str">
        <f>IFERROR(AE282&amp;AF282&amp;VLOOKUP(AG282&amp;AH282,$W$1:$X$12,2,FALSE),"")</f>
        <v/>
      </c>
      <c r="AR282" s="2"/>
      <c r="AS282" s="2"/>
      <c r="AT282" s="2"/>
      <c r="AU282" s="2"/>
      <c r="AV282" s="2"/>
      <c r="AW282" s="2"/>
    </row>
    <row r="283" spans="1:49">
      <c r="A283" s="62">
        <f t="shared" ref="A283:A285" si="82">A281+1</f>
        <v>93</v>
      </c>
      <c r="B283" s="8"/>
      <c r="C283" s="9"/>
      <c r="D283" s="165"/>
      <c r="E283" s="166"/>
      <c r="F283" s="203"/>
      <c r="G283" s="204"/>
      <c r="H283" s="165"/>
      <c r="I283" s="165"/>
      <c r="J283" s="207"/>
      <c r="K283" s="209"/>
      <c r="L283" s="165"/>
      <c r="M283" s="165"/>
      <c r="N283" s="166"/>
      <c r="O283" s="211"/>
      <c r="P283" s="212"/>
      <c r="Q283" s="212"/>
      <c r="R283" s="213"/>
      <c r="S283" s="209"/>
      <c r="T283" s="166"/>
      <c r="U283" s="191"/>
      <c r="V283" s="36" t="str">
        <f>IFERROR(IF(B284="","",CHOOSE(Y284,"未入力","種目","項目")),"")</f>
        <v/>
      </c>
      <c r="W283" s="112">
        <f>IF(COUNTA(B283:R284)=8,0,1)</f>
        <v>1</v>
      </c>
      <c r="X283" s="112">
        <f>IFERROR(IF(VLOOKUP(AF284,$AB$1:$AC$9,2,FALSE)=AG284,0,2),0)</f>
        <v>0</v>
      </c>
      <c r="AR283" s="2"/>
      <c r="AS283" s="2"/>
      <c r="AT283" s="2"/>
      <c r="AU283" s="2"/>
      <c r="AV283" s="2"/>
      <c r="AW283" s="2"/>
    </row>
    <row r="284" spans="1:49" ht="22.5" customHeight="1">
      <c r="A284" s="62"/>
      <c r="B284" s="8"/>
      <c r="C284" s="9"/>
      <c r="D284" s="165"/>
      <c r="E284" s="166"/>
      <c r="F284" s="203"/>
      <c r="G284" s="204"/>
      <c r="H284" s="165"/>
      <c r="I284" s="165"/>
      <c r="J284" s="207"/>
      <c r="K284" s="209"/>
      <c r="L284" s="165"/>
      <c r="M284" s="165"/>
      <c r="N284" s="166"/>
      <c r="O284" s="211"/>
      <c r="P284" s="212"/>
      <c r="Q284" s="212"/>
      <c r="R284" s="213"/>
      <c r="S284" s="209"/>
      <c r="T284" s="166"/>
      <c r="U284" s="191"/>
      <c r="V284" s="36" t="str">
        <f>IF(B284="","",IF(W283+X283&gt;=1,"確認",""))</f>
        <v/>
      </c>
      <c r="W284" s="112"/>
      <c r="X284" s="112"/>
      <c r="Y284" s="2">
        <f>W283+X283</f>
        <v>1</v>
      </c>
      <c r="Z284" s="2">
        <f t="shared" si="69"/>
        <v>0</v>
      </c>
      <c r="AA284" s="2" t="str">
        <f>TRIM(B284)</f>
        <v/>
      </c>
      <c r="AB284" s="2" t="str">
        <f>TRIM(C284)</f>
        <v/>
      </c>
      <c r="AC284" s="2" t="str">
        <f>TRIM(B283)</f>
        <v/>
      </c>
      <c r="AD284" s="2" t="str">
        <f>TRIM(C283)</f>
        <v/>
      </c>
      <c r="AE284" s="2">
        <f>D283</f>
        <v>0</v>
      </c>
      <c r="AF284" s="2">
        <f>E283</f>
        <v>0</v>
      </c>
      <c r="AG284" s="2" t="e">
        <f>VLOOKUP(MATCH("○",G283:R283,0),$X$1:$Z$12,2,FALSE)</f>
        <v>#N/A</v>
      </c>
      <c r="AH284" s="2" t="e">
        <f>VLOOKUP(MATCH("○",G283:R283,0),$X$1:$Z$12,3,FALSE)</f>
        <v>#N/A</v>
      </c>
      <c r="AI284" s="27" t="str">
        <f>TEXT(F283,"000.00")</f>
        <v>000.00</v>
      </c>
      <c r="AJ284" s="1" t="str">
        <f>IF(S283="○",AE284,"")</f>
        <v/>
      </c>
      <c r="AK284" s="1" t="str">
        <f>IF(T283="○",AE284,"")</f>
        <v/>
      </c>
      <c r="AL284" s="1" t="str">
        <f>IFERROR(AE284&amp;AF284&amp;VLOOKUP(AG284&amp;AH284,$W$1:$X$12,2,FALSE),"")</f>
        <v/>
      </c>
      <c r="AR284" s="2"/>
      <c r="AS284" s="2"/>
      <c r="AT284" s="2"/>
      <c r="AU284" s="2"/>
      <c r="AV284" s="2"/>
      <c r="AW284" s="2"/>
    </row>
    <row r="285" spans="1:49">
      <c r="A285" s="62">
        <f t="shared" si="82"/>
        <v>94</v>
      </c>
      <c r="B285" s="8"/>
      <c r="C285" s="9"/>
      <c r="D285" s="165"/>
      <c r="E285" s="166"/>
      <c r="F285" s="203"/>
      <c r="G285" s="204"/>
      <c r="H285" s="165"/>
      <c r="I285" s="165"/>
      <c r="J285" s="207"/>
      <c r="K285" s="209"/>
      <c r="L285" s="165"/>
      <c r="M285" s="165"/>
      <c r="N285" s="166"/>
      <c r="O285" s="211"/>
      <c r="P285" s="212"/>
      <c r="Q285" s="212"/>
      <c r="R285" s="213"/>
      <c r="S285" s="209"/>
      <c r="T285" s="166"/>
      <c r="U285" s="191"/>
      <c r="V285" s="36" t="str">
        <f>IFERROR(IF(B286="","",CHOOSE(Y286,"未入力","種目","項目")),"")</f>
        <v/>
      </c>
      <c r="W285" s="112">
        <f>IF(COUNTA(B285:R286)=8,0,1)</f>
        <v>1</v>
      </c>
      <c r="X285" s="112">
        <f>IFERROR(IF(VLOOKUP(AF286,$AB$1:$AC$9,2,FALSE)=AG286,0,2),0)</f>
        <v>0</v>
      </c>
      <c r="AR285" s="2"/>
      <c r="AS285" s="2"/>
      <c r="AT285" s="2"/>
      <c r="AU285" s="2"/>
      <c r="AV285" s="2"/>
      <c r="AW285" s="2"/>
    </row>
    <row r="286" spans="1:49" ht="22.5" customHeight="1">
      <c r="A286" s="62"/>
      <c r="B286" s="8"/>
      <c r="C286" s="9"/>
      <c r="D286" s="165"/>
      <c r="E286" s="166"/>
      <c r="F286" s="203"/>
      <c r="G286" s="204"/>
      <c r="H286" s="165"/>
      <c r="I286" s="165"/>
      <c r="J286" s="207"/>
      <c r="K286" s="209"/>
      <c r="L286" s="165"/>
      <c r="M286" s="165"/>
      <c r="N286" s="166"/>
      <c r="O286" s="211"/>
      <c r="P286" s="212"/>
      <c r="Q286" s="212"/>
      <c r="R286" s="213"/>
      <c r="S286" s="209"/>
      <c r="T286" s="166"/>
      <c r="U286" s="191"/>
      <c r="V286" s="36" t="str">
        <f>IF(B286="","",IF(W285+X285&gt;=1,"確認",""))</f>
        <v/>
      </c>
      <c r="W286" s="112"/>
      <c r="X286" s="112"/>
      <c r="Y286" s="2">
        <f>W285+X285</f>
        <v>1</v>
      </c>
      <c r="Z286" s="2">
        <f t="shared" si="69"/>
        <v>0</v>
      </c>
      <c r="AA286" s="2" t="str">
        <f>TRIM(B286)</f>
        <v/>
      </c>
      <c r="AB286" s="2" t="str">
        <f>TRIM(C286)</f>
        <v/>
      </c>
      <c r="AC286" s="2" t="str">
        <f>TRIM(B285)</f>
        <v/>
      </c>
      <c r="AD286" s="2" t="str">
        <f>TRIM(C285)</f>
        <v/>
      </c>
      <c r="AE286" s="2">
        <f>D285</f>
        <v>0</v>
      </c>
      <c r="AF286" s="2">
        <f>E285</f>
        <v>0</v>
      </c>
      <c r="AG286" s="2" t="e">
        <f>VLOOKUP(MATCH("○",G285:R285,0),$X$1:$Z$12,2,FALSE)</f>
        <v>#N/A</v>
      </c>
      <c r="AH286" s="2" t="e">
        <f>VLOOKUP(MATCH("○",G285:R285,0),$X$1:$Z$12,3,FALSE)</f>
        <v>#N/A</v>
      </c>
      <c r="AI286" s="27" t="str">
        <f>TEXT(F285,"000.00")</f>
        <v>000.00</v>
      </c>
      <c r="AJ286" s="1" t="str">
        <f>IF(S285="○",AE286,"")</f>
        <v/>
      </c>
      <c r="AK286" s="1" t="str">
        <f>IF(T285="○",AE286,"")</f>
        <v/>
      </c>
      <c r="AL286" s="1" t="str">
        <f>IFERROR(AE286&amp;AF286&amp;VLOOKUP(AG286&amp;AH286,$W$1:$X$12,2,FALSE),"")</f>
        <v/>
      </c>
      <c r="AR286" s="2"/>
      <c r="AS286" s="2"/>
      <c r="AT286" s="2"/>
      <c r="AU286" s="2"/>
      <c r="AV286" s="2"/>
      <c r="AW286" s="2"/>
    </row>
    <row r="287" spans="1:49">
      <c r="A287" s="62">
        <f>A285+1</f>
        <v>95</v>
      </c>
      <c r="B287" s="8"/>
      <c r="C287" s="9"/>
      <c r="D287" s="165"/>
      <c r="E287" s="166"/>
      <c r="F287" s="203"/>
      <c r="G287" s="204"/>
      <c r="H287" s="165"/>
      <c r="I287" s="165"/>
      <c r="J287" s="207"/>
      <c r="K287" s="209"/>
      <c r="L287" s="165"/>
      <c r="M287" s="165"/>
      <c r="N287" s="166"/>
      <c r="O287" s="211"/>
      <c r="P287" s="212"/>
      <c r="Q287" s="212"/>
      <c r="R287" s="213"/>
      <c r="S287" s="209"/>
      <c r="T287" s="166"/>
      <c r="U287" s="191"/>
      <c r="V287" s="36" t="str">
        <f>IFERROR(IF(B288="","",CHOOSE(Y288,"未入力","種目","項目")),"")</f>
        <v/>
      </c>
      <c r="W287" s="112">
        <f>IF(COUNTA(B287:R288)=8,0,1)</f>
        <v>1</v>
      </c>
      <c r="X287" s="112">
        <f>IFERROR(IF(VLOOKUP(AF288,$AB$1:$AC$9,2,FALSE)=AG288,0,2),0)</f>
        <v>0</v>
      </c>
      <c r="AR287" s="2"/>
      <c r="AS287" s="2"/>
      <c r="AT287" s="2"/>
      <c r="AU287" s="2"/>
      <c r="AV287" s="2"/>
      <c r="AW287" s="2"/>
    </row>
    <row r="288" spans="1:49" ht="22.5" customHeight="1">
      <c r="A288" s="73"/>
      <c r="B288" s="10"/>
      <c r="C288" s="11"/>
      <c r="D288" s="167"/>
      <c r="E288" s="168"/>
      <c r="F288" s="218"/>
      <c r="G288" s="219"/>
      <c r="H288" s="167"/>
      <c r="I288" s="167"/>
      <c r="J288" s="220"/>
      <c r="K288" s="221"/>
      <c r="L288" s="167"/>
      <c r="M288" s="167"/>
      <c r="N288" s="168"/>
      <c r="O288" s="222"/>
      <c r="P288" s="223"/>
      <c r="Q288" s="223"/>
      <c r="R288" s="224"/>
      <c r="S288" s="221"/>
      <c r="T288" s="168"/>
      <c r="U288" s="201"/>
      <c r="V288" s="36" t="str">
        <f>IF(B288="","",IF(W287+X287&gt;=1,"確認",""))</f>
        <v/>
      </c>
      <c r="W288" s="112"/>
      <c r="X288" s="112"/>
      <c r="Y288" s="2">
        <f>W287+X287</f>
        <v>1</v>
      </c>
      <c r="Z288" s="2">
        <f t="shared" si="69"/>
        <v>0</v>
      </c>
      <c r="AA288" s="2" t="str">
        <f>TRIM(B288)</f>
        <v/>
      </c>
      <c r="AB288" s="2" t="str">
        <f>TRIM(C288)</f>
        <v/>
      </c>
      <c r="AC288" s="2" t="str">
        <f>TRIM(B287)</f>
        <v/>
      </c>
      <c r="AD288" s="2" t="str">
        <f>TRIM(C287)</f>
        <v/>
      </c>
      <c r="AE288" s="2">
        <f>D287</f>
        <v>0</v>
      </c>
      <c r="AF288" s="2">
        <f>E287</f>
        <v>0</v>
      </c>
      <c r="AG288" s="2" t="e">
        <f>VLOOKUP(MATCH("○",G287:R287,0),$X$1:$Z$12,2,FALSE)</f>
        <v>#N/A</v>
      </c>
      <c r="AH288" s="2" t="e">
        <f>VLOOKUP(MATCH("○",G287:R287,0),$X$1:$Z$12,3,FALSE)</f>
        <v>#N/A</v>
      </c>
      <c r="AI288" s="27" t="str">
        <f>TEXT(F287,"000.00")</f>
        <v>000.00</v>
      </c>
      <c r="AJ288" s="1" t="str">
        <f>IF(S287="○",AE288,"")</f>
        <v/>
      </c>
      <c r="AK288" s="1" t="str">
        <f>IF(T287="○",AE288,"")</f>
        <v/>
      </c>
      <c r="AL288" s="1" t="str">
        <f>IFERROR(AE288&amp;AF288&amp;VLOOKUP(AG288&amp;AH288,$W$1:$X$12,2,FALSE),"")</f>
        <v/>
      </c>
      <c r="AR288" s="2"/>
      <c r="AS288" s="2"/>
      <c r="AT288" s="2"/>
      <c r="AU288" s="2"/>
      <c r="AV288" s="2"/>
      <c r="AW288" s="2"/>
    </row>
  </sheetData>
  <sheetProtection algorithmName="SHA-512" hashValue="OCh/4/yufEv9r0izNbBJJ6sVunVAI92RWmZLwU1gAGKgkPyT4y7ftFDpZ9Ep/Z1lKuNbBWNfUWiNzkyNlJGV5g==" saltValue="Id1BLkNVbRng49aY72xX0A==" spinCount="100000" sheet="1" selectLockedCells="1"/>
  <mergeCells count="2309">
    <mergeCell ref="W40:AA40"/>
    <mergeCell ref="BI34:BI35"/>
    <mergeCell ref="BJ34:BJ35"/>
    <mergeCell ref="AX36:BH36"/>
    <mergeCell ref="G44:K44"/>
    <mergeCell ref="G45:K45"/>
    <mergeCell ref="G46:K46"/>
    <mergeCell ref="G47:K47"/>
    <mergeCell ref="V42:V45"/>
    <mergeCell ref="AX19:AY19"/>
    <mergeCell ref="AX18:AY18"/>
    <mergeCell ref="BG16:BH17"/>
    <mergeCell ref="BG15:BH15"/>
    <mergeCell ref="BI20:BI21"/>
    <mergeCell ref="BJ20:BJ21"/>
    <mergeCell ref="BI22:BI23"/>
    <mergeCell ref="BJ22:BJ23"/>
    <mergeCell ref="BI24:BI25"/>
    <mergeCell ref="BJ24:BJ25"/>
    <mergeCell ref="BI26:BI27"/>
    <mergeCell ref="BJ26:BJ27"/>
    <mergeCell ref="BI28:BI29"/>
    <mergeCell ref="BJ28:BJ29"/>
    <mergeCell ref="BI30:BI31"/>
    <mergeCell ref="BJ30:BJ31"/>
    <mergeCell ref="BI32:BI33"/>
    <mergeCell ref="BJ32:BJ33"/>
    <mergeCell ref="BF28:BF29"/>
    <mergeCell ref="BG28:BG29"/>
    <mergeCell ref="BH28:BH29"/>
    <mergeCell ref="BD30:BD31"/>
    <mergeCell ref="BE30:BE31"/>
    <mergeCell ref="BF30:BF31"/>
    <mergeCell ref="BG30:BG31"/>
    <mergeCell ref="BH30:BH31"/>
    <mergeCell ref="BD32:BD33"/>
    <mergeCell ref="BE32:BE33"/>
    <mergeCell ref="BF32:BF33"/>
    <mergeCell ref="BG32:BG33"/>
    <mergeCell ref="BH32:BH33"/>
    <mergeCell ref="BD34:BD35"/>
    <mergeCell ref="BE34:BE35"/>
    <mergeCell ref="BF34:BF35"/>
    <mergeCell ref="BG34:BG35"/>
    <mergeCell ref="BH34:BH35"/>
    <mergeCell ref="BA26:BA27"/>
    <mergeCell ref="BB26:BB27"/>
    <mergeCell ref="BC26:BC27"/>
    <mergeCell ref="BD26:BD27"/>
    <mergeCell ref="BE26:BE27"/>
    <mergeCell ref="BF26:BF27"/>
    <mergeCell ref="BG26:BG27"/>
    <mergeCell ref="BH26:BH27"/>
    <mergeCell ref="BC28:BC29"/>
    <mergeCell ref="BC30:BC31"/>
    <mergeCell ref="BC32:BC33"/>
    <mergeCell ref="BC34:BC35"/>
    <mergeCell ref="BD28:BD29"/>
    <mergeCell ref="BE28:BE29"/>
    <mergeCell ref="AX20:AX27"/>
    <mergeCell ref="AX28:AX35"/>
    <mergeCell ref="AY28:AY29"/>
    <mergeCell ref="AY30:AY31"/>
    <mergeCell ref="AY32:AY33"/>
    <mergeCell ref="AY34:AY35"/>
    <mergeCell ref="AZ28:AZ29"/>
    <mergeCell ref="BA28:BA29"/>
    <mergeCell ref="BB28:BB29"/>
    <mergeCell ref="AZ30:AZ31"/>
    <mergeCell ref="BA30:BA31"/>
    <mergeCell ref="BB30:BB31"/>
    <mergeCell ref="AZ32:AZ33"/>
    <mergeCell ref="BA32:BA33"/>
    <mergeCell ref="BB32:BB33"/>
    <mergeCell ref="AZ34:AZ35"/>
    <mergeCell ref="BA34:BA35"/>
    <mergeCell ref="BB34:BB35"/>
    <mergeCell ref="AY20:AY21"/>
    <mergeCell ref="AY22:AY23"/>
    <mergeCell ref="AY24:AY25"/>
    <mergeCell ref="AY26:AY27"/>
    <mergeCell ref="AZ20:AZ21"/>
    <mergeCell ref="AZ22:AZ23"/>
    <mergeCell ref="AZ24:AZ25"/>
    <mergeCell ref="AZ26:AZ27"/>
    <mergeCell ref="BA20:BA21"/>
    <mergeCell ref="BB20:BB21"/>
    <mergeCell ref="BC20:BC21"/>
    <mergeCell ref="BD20:BD21"/>
    <mergeCell ref="BE20:BE21"/>
    <mergeCell ref="BF20:BF21"/>
    <mergeCell ref="BG20:BG21"/>
    <mergeCell ref="BH20:BH21"/>
    <mergeCell ref="BA22:BA23"/>
    <mergeCell ref="BB22:BB23"/>
    <mergeCell ref="BC22:BC23"/>
    <mergeCell ref="BD22:BD23"/>
    <mergeCell ref="BE22:BE23"/>
    <mergeCell ref="BF22:BF23"/>
    <mergeCell ref="BG22:BG23"/>
    <mergeCell ref="BH22:BH23"/>
    <mergeCell ref="BA24:BA25"/>
    <mergeCell ref="BB24:BB25"/>
    <mergeCell ref="BC24:BC25"/>
    <mergeCell ref="BD24:BD25"/>
    <mergeCell ref="BE24:BE25"/>
    <mergeCell ref="BF24:BF25"/>
    <mergeCell ref="BG24:BG25"/>
    <mergeCell ref="BH24:BH25"/>
    <mergeCell ref="W283:W284"/>
    <mergeCell ref="X283:X284"/>
    <mergeCell ref="W285:W286"/>
    <mergeCell ref="X285:X286"/>
    <mergeCell ref="W287:W288"/>
    <mergeCell ref="X287:X288"/>
    <mergeCell ref="V39:V41"/>
    <mergeCell ref="W263:W264"/>
    <mergeCell ref="X263:X264"/>
    <mergeCell ref="W265:W266"/>
    <mergeCell ref="X265:X266"/>
    <mergeCell ref="W267:W268"/>
    <mergeCell ref="X267:X268"/>
    <mergeCell ref="W269:W270"/>
    <mergeCell ref="X269:X270"/>
    <mergeCell ref="W271:W272"/>
    <mergeCell ref="X271:X272"/>
    <mergeCell ref="W273:W274"/>
    <mergeCell ref="X273:X274"/>
    <mergeCell ref="W275:W276"/>
    <mergeCell ref="X275:X276"/>
    <mergeCell ref="W277:W278"/>
    <mergeCell ref="X277:X278"/>
    <mergeCell ref="W279:W280"/>
    <mergeCell ref="X279:X280"/>
    <mergeCell ref="W231:W232"/>
    <mergeCell ref="X231:X232"/>
    <mergeCell ref="W233:W234"/>
    <mergeCell ref="X233:X234"/>
    <mergeCell ref="W235:W236"/>
    <mergeCell ref="X235:X236"/>
    <mergeCell ref="W237:W238"/>
    <mergeCell ref="X237:X238"/>
    <mergeCell ref="W239:W240"/>
    <mergeCell ref="X239:X240"/>
    <mergeCell ref="W255:W256"/>
    <mergeCell ref="X255:X256"/>
    <mergeCell ref="W257:W258"/>
    <mergeCell ref="X257:X258"/>
    <mergeCell ref="W259:W260"/>
    <mergeCell ref="X259:X260"/>
    <mergeCell ref="W261:W262"/>
    <mergeCell ref="X261:X262"/>
    <mergeCell ref="W213:W214"/>
    <mergeCell ref="X213:X214"/>
    <mergeCell ref="W215:W216"/>
    <mergeCell ref="X215:X216"/>
    <mergeCell ref="W217:W218"/>
    <mergeCell ref="X217:X218"/>
    <mergeCell ref="W219:W220"/>
    <mergeCell ref="X219:X220"/>
    <mergeCell ref="W221:W222"/>
    <mergeCell ref="X221:X222"/>
    <mergeCell ref="W223:W224"/>
    <mergeCell ref="X223:X224"/>
    <mergeCell ref="W225:W226"/>
    <mergeCell ref="X225:X226"/>
    <mergeCell ref="W227:W228"/>
    <mergeCell ref="X227:X228"/>
    <mergeCell ref="W229:W230"/>
    <mergeCell ref="X229:X230"/>
    <mergeCell ref="W181:W182"/>
    <mergeCell ref="X181:X182"/>
    <mergeCell ref="W183:W184"/>
    <mergeCell ref="X183:X184"/>
    <mergeCell ref="W185:W186"/>
    <mergeCell ref="X185:X186"/>
    <mergeCell ref="W187:W188"/>
    <mergeCell ref="X187:X188"/>
    <mergeCell ref="W189:W190"/>
    <mergeCell ref="X189:X190"/>
    <mergeCell ref="W191:W192"/>
    <mergeCell ref="X191:X192"/>
    <mergeCell ref="W207:W208"/>
    <mergeCell ref="X207:X208"/>
    <mergeCell ref="W209:W210"/>
    <mergeCell ref="X209:X210"/>
    <mergeCell ref="W211:W212"/>
    <mergeCell ref="X211:X212"/>
    <mergeCell ref="W163:W164"/>
    <mergeCell ref="X163:X164"/>
    <mergeCell ref="W165:W166"/>
    <mergeCell ref="X165:X166"/>
    <mergeCell ref="W167:W168"/>
    <mergeCell ref="X167:X168"/>
    <mergeCell ref="W169:W170"/>
    <mergeCell ref="X169:X170"/>
    <mergeCell ref="W171:W172"/>
    <mergeCell ref="X171:X172"/>
    <mergeCell ref="W173:W174"/>
    <mergeCell ref="X173:X174"/>
    <mergeCell ref="W175:W176"/>
    <mergeCell ref="X175:X176"/>
    <mergeCell ref="W177:W178"/>
    <mergeCell ref="X177:X178"/>
    <mergeCell ref="W179:W180"/>
    <mergeCell ref="X179:X180"/>
    <mergeCell ref="W131:W132"/>
    <mergeCell ref="X131:X132"/>
    <mergeCell ref="W133:W134"/>
    <mergeCell ref="X133:X134"/>
    <mergeCell ref="W135:W136"/>
    <mergeCell ref="X135:X136"/>
    <mergeCell ref="W137:W138"/>
    <mergeCell ref="X137:X138"/>
    <mergeCell ref="W139:W140"/>
    <mergeCell ref="X139:X140"/>
    <mergeCell ref="W141:W142"/>
    <mergeCell ref="X141:X142"/>
    <mergeCell ref="W143:W144"/>
    <mergeCell ref="X143:X144"/>
    <mergeCell ref="W159:W160"/>
    <mergeCell ref="X159:X160"/>
    <mergeCell ref="W161:W162"/>
    <mergeCell ref="X161:X162"/>
    <mergeCell ref="W113:W114"/>
    <mergeCell ref="X113:X114"/>
    <mergeCell ref="W115:W116"/>
    <mergeCell ref="X115:X116"/>
    <mergeCell ref="W117:W118"/>
    <mergeCell ref="X117:X118"/>
    <mergeCell ref="W119:W120"/>
    <mergeCell ref="X119:X120"/>
    <mergeCell ref="W121:W122"/>
    <mergeCell ref="X121:X122"/>
    <mergeCell ref="W123:W124"/>
    <mergeCell ref="X123:X124"/>
    <mergeCell ref="W125:W126"/>
    <mergeCell ref="X125:X126"/>
    <mergeCell ref="W127:W128"/>
    <mergeCell ref="X127:X128"/>
    <mergeCell ref="W129:W130"/>
    <mergeCell ref="X129:X130"/>
    <mergeCell ref="W81:W82"/>
    <mergeCell ref="X81:X82"/>
    <mergeCell ref="W83:W84"/>
    <mergeCell ref="X83:X84"/>
    <mergeCell ref="W85:W86"/>
    <mergeCell ref="X85:X86"/>
    <mergeCell ref="W87:W88"/>
    <mergeCell ref="X87:X88"/>
    <mergeCell ref="W89:W90"/>
    <mergeCell ref="X89:X90"/>
    <mergeCell ref="W91:W92"/>
    <mergeCell ref="X91:X92"/>
    <mergeCell ref="W93:W94"/>
    <mergeCell ref="X93:X94"/>
    <mergeCell ref="W95:W96"/>
    <mergeCell ref="X95:X96"/>
    <mergeCell ref="W111:W112"/>
    <mergeCell ref="X111:X112"/>
    <mergeCell ref="X63:X64"/>
    <mergeCell ref="W65:W66"/>
    <mergeCell ref="X65:X66"/>
    <mergeCell ref="W67:W68"/>
    <mergeCell ref="X67:X68"/>
    <mergeCell ref="W69:W70"/>
    <mergeCell ref="X69:X70"/>
    <mergeCell ref="W71:W72"/>
    <mergeCell ref="X71:X72"/>
    <mergeCell ref="W73:W74"/>
    <mergeCell ref="X73:X74"/>
    <mergeCell ref="W75:W76"/>
    <mergeCell ref="X75:X76"/>
    <mergeCell ref="W77:W78"/>
    <mergeCell ref="X77:X78"/>
    <mergeCell ref="W79:W80"/>
    <mergeCell ref="X79:X80"/>
    <mergeCell ref="T287:T288"/>
    <mergeCell ref="U287:U288"/>
    <mergeCell ref="A285:A286"/>
    <mergeCell ref="D285:D286"/>
    <mergeCell ref="E285:E286"/>
    <mergeCell ref="F285:F286"/>
    <mergeCell ref="G285:G286"/>
    <mergeCell ref="H285:H286"/>
    <mergeCell ref="I285:I286"/>
    <mergeCell ref="J285:J286"/>
    <mergeCell ref="K285:K286"/>
    <mergeCell ref="L285:L286"/>
    <mergeCell ref="M285:M286"/>
    <mergeCell ref="W20:W21"/>
    <mergeCell ref="X20:X21"/>
    <mergeCell ref="W22:W23"/>
    <mergeCell ref="X22:X23"/>
    <mergeCell ref="W24:W25"/>
    <mergeCell ref="X24:X25"/>
    <mergeCell ref="W26:W27"/>
    <mergeCell ref="X26:X27"/>
    <mergeCell ref="W28:W29"/>
    <mergeCell ref="X28:X29"/>
    <mergeCell ref="W30:W31"/>
    <mergeCell ref="X30:X31"/>
    <mergeCell ref="W32:W33"/>
    <mergeCell ref="X32:X33"/>
    <mergeCell ref="W34:W35"/>
    <mergeCell ref="X34:X35"/>
    <mergeCell ref="W36:W37"/>
    <mergeCell ref="X36:X37"/>
    <mergeCell ref="W63:W64"/>
    <mergeCell ref="A287:A288"/>
    <mergeCell ref="D287:D288"/>
    <mergeCell ref="E287:E288"/>
    <mergeCell ref="F287:F288"/>
    <mergeCell ref="G287:G288"/>
    <mergeCell ref="H287:H288"/>
    <mergeCell ref="I287:I288"/>
    <mergeCell ref="J287:J288"/>
    <mergeCell ref="K287:K288"/>
    <mergeCell ref="L287:L288"/>
    <mergeCell ref="M287:M288"/>
    <mergeCell ref="N287:N288"/>
    <mergeCell ref="O287:O288"/>
    <mergeCell ref="P287:P288"/>
    <mergeCell ref="Q287:Q288"/>
    <mergeCell ref="R287:R288"/>
    <mergeCell ref="S287:S288"/>
    <mergeCell ref="N285:N286"/>
    <mergeCell ref="O285:O286"/>
    <mergeCell ref="P285:P286"/>
    <mergeCell ref="Q285:Q286"/>
    <mergeCell ref="R285:R286"/>
    <mergeCell ref="S285:S286"/>
    <mergeCell ref="T285:T286"/>
    <mergeCell ref="U285:U286"/>
    <mergeCell ref="A283:A284"/>
    <mergeCell ref="D283:D284"/>
    <mergeCell ref="E283:E284"/>
    <mergeCell ref="F283:F284"/>
    <mergeCell ref="G283:G284"/>
    <mergeCell ref="H283:H284"/>
    <mergeCell ref="I283:I284"/>
    <mergeCell ref="J283:J284"/>
    <mergeCell ref="K283:K284"/>
    <mergeCell ref="L283:L284"/>
    <mergeCell ref="M283:M284"/>
    <mergeCell ref="N283:N284"/>
    <mergeCell ref="O283:O284"/>
    <mergeCell ref="P283:P284"/>
    <mergeCell ref="Q283:Q284"/>
    <mergeCell ref="R283:R284"/>
    <mergeCell ref="S283:S284"/>
    <mergeCell ref="T283:T284"/>
    <mergeCell ref="U283:U284"/>
    <mergeCell ref="W281:W282"/>
    <mergeCell ref="X281:X282"/>
    <mergeCell ref="A281:A282"/>
    <mergeCell ref="D281:D282"/>
    <mergeCell ref="E281:E282"/>
    <mergeCell ref="F281:F282"/>
    <mergeCell ref="G281:G282"/>
    <mergeCell ref="H281:H282"/>
    <mergeCell ref="I281:I282"/>
    <mergeCell ref="J281:J282"/>
    <mergeCell ref="K281:K282"/>
    <mergeCell ref="L281:L282"/>
    <mergeCell ref="M281:M282"/>
    <mergeCell ref="N281:N282"/>
    <mergeCell ref="O281:O282"/>
    <mergeCell ref="P281:P282"/>
    <mergeCell ref="Q281:Q282"/>
    <mergeCell ref="R281:R282"/>
    <mergeCell ref="S281:S282"/>
    <mergeCell ref="T281:T282"/>
    <mergeCell ref="U281:U282"/>
    <mergeCell ref="T279:T280"/>
    <mergeCell ref="U279:U280"/>
    <mergeCell ref="A279:A280"/>
    <mergeCell ref="D279:D280"/>
    <mergeCell ref="E279:E280"/>
    <mergeCell ref="F279:F280"/>
    <mergeCell ref="G279:G280"/>
    <mergeCell ref="H279:H280"/>
    <mergeCell ref="I279:I280"/>
    <mergeCell ref="J279:J280"/>
    <mergeCell ref="K279:K280"/>
    <mergeCell ref="L279:L280"/>
    <mergeCell ref="M279:M280"/>
    <mergeCell ref="N279:N280"/>
    <mergeCell ref="O279:O280"/>
    <mergeCell ref="P279:P280"/>
    <mergeCell ref="Q279:Q280"/>
    <mergeCell ref="R279:R280"/>
    <mergeCell ref="S279:S280"/>
    <mergeCell ref="H275:H276"/>
    <mergeCell ref="I275:I276"/>
    <mergeCell ref="J275:J276"/>
    <mergeCell ref="K275:K276"/>
    <mergeCell ref="L275:L276"/>
    <mergeCell ref="M275:M276"/>
    <mergeCell ref="N275:N276"/>
    <mergeCell ref="O275:O276"/>
    <mergeCell ref="P275:P276"/>
    <mergeCell ref="Q275:Q276"/>
    <mergeCell ref="R275:R276"/>
    <mergeCell ref="S275:S276"/>
    <mergeCell ref="U277:U278"/>
    <mergeCell ref="A277:A278"/>
    <mergeCell ref="D277:D278"/>
    <mergeCell ref="E277:E278"/>
    <mergeCell ref="F277:F278"/>
    <mergeCell ref="G277:G278"/>
    <mergeCell ref="H277:H278"/>
    <mergeCell ref="I277:I278"/>
    <mergeCell ref="J277:J278"/>
    <mergeCell ref="K277:K278"/>
    <mergeCell ref="L277:L278"/>
    <mergeCell ref="M277:M278"/>
    <mergeCell ref="N277:N278"/>
    <mergeCell ref="O277:O278"/>
    <mergeCell ref="P277:P278"/>
    <mergeCell ref="Q277:Q278"/>
    <mergeCell ref="R277:R278"/>
    <mergeCell ref="S277:S278"/>
    <mergeCell ref="T277:T278"/>
    <mergeCell ref="N271:N272"/>
    <mergeCell ref="O271:O272"/>
    <mergeCell ref="P271:P272"/>
    <mergeCell ref="Q271:Q272"/>
    <mergeCell ref="R271:R272"/>
    <mergeCell ref="S271:S272"/>
    <mergeCell ref="T275:T276"/>
    <mergeCell ref="U275:U276"/>
    <mergeCell ref="A273:A274"/>
    <mergeCell ref="D273:D274"/>
    <mergeCell ref="E273:E274"/>
    <mergeCell ref="F273:F274"/>
    <mergeCell ref="G273:G274"/>
    <mergeCell ref="H273:H274"/>
    <mergeCell ref="I273:I274"/>
    <mergeCell ref="J273:J274"/>
    <mergeCell ref="K273:K274"/>
    <mergeCell ref="L273:L274"/>
    <mergeCell ref="M273:M274"/>
    <mergeCell ref="N273:N274"/>
    <mergeCell ref="O273:O274"/>
    <mergeCell ref="P273:P274"/>
    <mergeCell ref="Q273:Q274"/>
    <mergeCell ref="R273:R274"/>
    <mergeCell ref="S273:S274"/>
    <mergeCell ref="T273:T274"/>
    <mergeCell ref="U273:U274"/>
    <mergeCell ref="A275:A276"/>
    <mergeCell ref="D275:D276"/>
    <mergeCell ref="E275:E276"/>
    <mergeCell ref="F275:F276"/>
    <mergeCell ref="G275:G276"/>
    <mergeCell ref="T271:T272"/>
    <mergeCell ref="U271:U272"/>
    <mergeCell ref="A269:A270"/>
    <mergeCell ref="D269:D270"/>
    <mergeCell ref="E269:E270"/>
    <mergeCell ref="F269:F270"/>
    <mergeCell ref="G269:G270"/>
    <mergeCell ref="H269:H270"/>
    <mergeCell ref="I269:I270"/>
    <mergeCell ref="J269:J270"/>
    <mergeCell ref="K269:K270"/>
    <mergeCell ref="L269:L270"/>
    <mergeCell ref="M269:M270"/>
    <mergeCell ref="N269:N270"/>
    <mergeCell ref="O269:O270"/>
    <mergeCell ref="P269:P270"/>
    <mergeCell ref="Q269:Q270"/>
    <mergeCell ref="R269:R270"/>
    <mergeCell ref="S269:S270"/>
    <mergeCell ref="T269:T270"/>
    <mergeCell ref="U269:U270"/>
    <mergeCell ref="A271:A272"/>
    <mergeCell ref="D271:D272"/>
    <mergeCell ref="E271:E272"/>
    <mergeCell ref="F271:F272"/>
    <mergeCell ref="G271:G272"/>
    <mergeCell ref="H271:H272"/>
    <mergeCell ref="I271:I272"/>
    <mergeCell ref="J271:J272"/>
    <mergeCell ref="K271:K272"/>
    <mergeCell ref="L271:L272"/>
    <mergeCell ref="M271:M272"/>
    <mergeCell ref="S267:S268"/>
    <mergeCell ref="T267:T268"/>
    <mergeCell ref="U267:U268"/>
    <mergeCell ref="A267:A268"/>
    <mergeCell ref="D267:D268"/>
    <mergeCell ref="E267:E268"/>
    <mergeCell ref="F267:F268"/>
    <mergeCell ref="G267:G268"/>
    <mergeCell ref="H267:H268"/>
    <mergeCell ref="I267:I268"/>
    <mergeCell ref="J267:J268"/>
    <mergeCell ref="K267:K268"/>
    <mergeCell ref="L267:L268"/>
    <mergeCell ref="M267:M268"/>
    <mergeCell ref="N267:N268"/>
    <mergeCell ref="O267:O268"/>
    <mergeCell ref="P267:P268"/>
    <mergeCell ref="Q267:Q268"/>
    <mergeCell ref="R267:R268"/>
    <mergeCell ref="U263:U264"/>
    <mergeCell ref="A265:A266"/>
    <mergeCell ref="D265:D266"/>
    <mergeCell ref="E265:E266"/>
    <mergeCell ref="F265:F266"/>
    <mergeCell ref="G265:G266"/>
    <mergeCell ref="H265:H266"/>
    <mergeCell ref="I265:I266"/>
    <mergeCell ref="J265:J266"/>
    <mergeCell ref="K265:K266"/>
    <mergeCell ref="L265:L266"/>
    <mergeCell ref="M265:M266"/>
    <mergeCell ref="N265:N266"/>
    <mergeCell ref="O265:O266"/>
    <mergeCell ref="P265:P266"/>
    <mergeCell ref="Q265:Q266"/>
    <mergeCell ref="R265:R266"/>
    <mergeCell ref="S265:S266"/>
    <mergeCell ref="H261:H262"/>
    <mergeCell ref="I261:I262"/>
    <mergeCell ref="J261:J262"/>
    <mergeCell ref="K261:K262"/>
    <mergeCell ref="L261:L262"/>
    <mergeCell ref="M261:M262"/>
    <mergeCell ref="N261:N262"/>
    <mergeCell ref="O261:O262"/>
    <mergeCell ref="P261:P262"/>
    <mergeCell ref="Q261:Q262"/>
    <mergeCell ref="R261:R262"/>
    <mergeCell ref="S261:S262"/>
    <mergeCell ref="T265:T266"/>
    <mergeCell ref="U265:U266"/>
    <mergeCell ref="A263:A264"/>
    <mergeCell ref="D263:D264"/>
    <mergeCell ref="E263:E264"/>
    <mergeCell ref="F263:F264"/>
    <mergeCell ref="G263:G264"/>
    <mergeCell ref="H263:H264"/>
    <mergeCell ref="I263:I264"/>
    <mergeCell ref="J263:J264"/>
    <mergeCell ref="K263:K264"/>
    <mergeCell ref="L263:L264"/>
    <mergeCell ref="M263:M264"/>
    <mergeCell ref="N263:N264"/>
    <mergeCell ref="O263:O264"/>
    <mergeCell ref="P263:P264"/>
    <mergeCell ref="Q263:Q264"/>
    <mergeCell ref="R263:R264"/>
    <mergeCell ref="S263:S264"/>
    <mergeCell ref="T263:T264"/>
    <mergeCell ref="N257:N258"/>
    <mergeCell ref="O257:O258"/>
    <mergeCell ref="P257:P258"/>
    <mergeCell ref="Q257:Q258"/>
    <mergeCell ref="R257:R258"/>
    <mergeCell ref="S257:S258"/>
    <mergeCell ref="T261:T262"/>
    <mergeCell ref="U261:U262"/>
    <mergeCell ref="A259:A260"/>
    <mergeCell ref="D259:D260"/>
    <mergeCell ref="E259:E260"/>
    <mergeCell ref="F259:F260"/>
    <mergeCell ref="G259:G260"/>
    <mergeCell ref="H259:H260"/>
    <mergeCell ref="I259:I260"/>
    <mergeCell ref="J259:J260"/>
    <mergeCell ref="K259:K260"/>
    <mergeCell ref="L259:L260"/>
    <mergeCell ref="M259:M260"/>
    <mergeCell ref="N259:N260"/>
    <mergeCell ref="O259:O260"/>
    <mergeCell ref="P259:P260"/>
    <mergeCell ref="Q259:Q260"/>
    <mergeCell ref="R259:R260"/>
    <mergeCell ref="S259:S260"/>
    <mergeCell ref="T259:T260"/>
    <mergeCell ref="U259:U260"/>
    <mergeCell ref="A261:A262"/>
    <mergeCell ref="D261:D262"/>
    <mergeCell ref="E261:E262"/>
    <mergeCell ref="F261:F262"/>
    <mergeCell ref="G261:G262"/>
    <mergeCell ref="T257:T258"/>
    <mergeCell ref="U257:U258"/>
    <mergeCell ref="T255:T256"/>
    <mergeCell ref="U255:U256"/>
    <mergeCell ref="A255:A256"/>
    <mergeCell ref="D255:D256"/>
    <mergeCell ref="E255:E256"/>
    <mergeCell ref="F255:F256"/>
    <mergeCell ref="G255:G256"/>
    <mergeCell ref="H255:H256"/>
    <mergeCell ref="I255:I256"/>
    <mergeCell ref="J255:J256"/>
    <mergeCell ref="K255:K256"/>
    <mergeCell ref="L255:L256"/>
    <mergeCell ref="M255:M256"/>
    <mergeCell ref="N255:N256"/>
    <mergeCell ref="O255:O256"/>
    <mergeCell ref="P255:P256"/>
    <mergeCell ref="Q255:Q256"/>
    <mergeCell ref="R255:R256"/>
    <mergeCell ref="S255:S256"/>
    <mergeCell ref="A257:A258"/>
    <mergeCell ref="D257:D258"/>
    <mergeCell ref="E257:E258"/>
    <mergeCell ref="F257:F258"/>
    <mergeCell ref="G257:G258"/>
    <mergeCell ref="H257:H258"/>
    <mergeCell ref="I257:I258"/>
    <mergeCell ref="J257:J258"/>
    <mergeCell ref="K257:K258"/>
    <mergeCell ref="L257:L258"/>
    <mergeCell ref="M257:M258"/>
    <mergeCell ref="S242:U242"/>
    <mergeCell ref="A243:U243"/>
    <mergeCell ref="B244:F245"/>
    <mergeCell ref="O244:U245"/>
    <mergeCell ref="J245:N245"/>
    <mergeCell ref="A247:A254"/>
    <mergeCell ref="B247:C254"/>
    <mergeCell ref="D247:D254"/>
    <mergeCell ref="E247:E254"/>
    <mergeCell ref="F247:F254"/>
    <mergeCell ref="G247:J247"/>
    <mergeCell ref="K247:N247"/>
    <mergeCell ref="O247:T247"/>
    <mergeCell ref="G248:G254"/>
    <mergeCell ref="H248:H254"/>
    <mergeCell ref="I248:I254"/>
    <mergeCell ref="J248:J254"/>
    <mergeCell ref="K248:K254"/>
    <mergeCell ref="L248:L254"/>
    <mergeCell ref="M248:M254"/>
    <mergeCell ref="N248:N254"/>
    <mergeCell ref="O248:O254"/>
    <mergeCell ref="P248:P254"/>
    <mergeCell ref="Q248:Q254"/>
    <mergeCell ref="R248:R254"/>
    <mergeCell ref="S248:S254"/>
    <mergeCell ref="T248:T254"/>
    <mergeCell ref="U248:U254"/>
    <mergeCell ref="O100:U101"/>
    <mergeCell ref="O148:U149"/>
    <mergeCell ref="O196:U197"/>
    <mergeCell ref="AX4:BC14"/>
    <mergeCell ref="U237:U238"/>
    <mergeCell ref="A239:A240"/>
    <mergeCell ref="D239:D240"/>
    <mergeCell ref="E239:E240"/>
    <mergeCell ref="F239:F240"/>
    <mergeCell ref="G239:G240"/>
    <mergeCell ref="H239:H240"/>
    <mergeCell ref="I239:I240"/>
    <mergeCell ref="J239:J240"/>
    <mergeCell ref="K239:K240"/>
    <mergeCell ref="L239:L240"/>
    <mergeCell ref="M239:M240"/>
    <mergeCell ref="N239:N240"/>
    <mergeCell ref="O239:O240"/>
    <mergeCell ref="P239:P240"/>
    <mergeCell ref="Q239:Q240"/>
    <mergeCell ref="R239:R240"/>
    <mergeCell ref="S239:S240"/>
    <mergeCell ref="T239:T240"/>
    <mergeCell ref="U239:U240"/>
    <mergeCell ref="L237:L238"/>
    <mergeCell ref="M237:M238"/>
    <mergeCell ref="N237:N238"/>
    <mergeCell ref="O237:O238"/>
    <mergeCell ref="P237:P238"/>
    <mergeCell ref="Q237:Q238"/>
    <mergeCell ref="W18:W19"/>
    <mergeCell ref="X18:X19"/>
    <mergeCell ref="R237:R238"/>
    <mergeCell ref="S237:S238"/>
    <mergeCell ref="T237:T238"/>
    <mergeCell ref="A237:A238"/>
    <mergeCell ref="D237:D238"/>
    <mergeCell ref="E237:E238"/>
    <mergeCell ref="F237:F238"/>
    <mergeCell ref="G237:G238"/>
    <mergeCell ref="H237:H238"/>
    <mergeCell ref="I237:I238"/>
    <mergeCell ref="J237:J238"/>
    <mergeCell ref="K237:K238"/>
    <mergeCell ref="U233:U234"/>
    <mergeCell ref="A235:A236"/>
    <mergeCell ref="D235:D236"/>
    <mergeCell ref="E235:E236"/>
    <mergeCell ref="F235:F236"/>
    <mergeCell ref="G235:G236"/>
    <mergeCell ref="H235:H236"/>
    <mergeCell ref="I235:I236"/>
    <mergeCell ref="J235:J236"/>
    <mergeCell ref="K235:K236"/>
    <mergeCell ref="L235:L236"/>
    <mergeCell ref="M235:M236"/>
    <mergeCell ref="N235:N236"/>
    <mergeCell ref="O235:O236"/>
    <mergeCell ref="P235:P236"/>
    <mergeCell ref="Q235:Q236"/>
    <mergeCell ref="R235:R236"/>
    <mergeCell ref="S235:S236"/>
    <mergeCell ref="T235:T236"/>
    <mergeCell ref="U235:U236"/>
    <mergeCell ref="L233:L234"/>
    <mergeCell ref="M233:M234"/>
    <mergeCell ref="N233:N234"/>
    <mergeCell ref="O233:O234"/>
    <mergeCell ref="P233:P234"/>
    <mergeCell ref="Q233:Q234"/>
    <mergeCell ref="R233:R234"/>
    <mergeCell ref="S233:S234"/>
    <mergeCell ref="T233:T234"/>
    <mergeCell ref="A233:A234"/>
    <mergeCell ref="D233:D234"/>
    <mergeCell ref="E233:E234"/>
    <mergeCell ref="F233:F234"/>
    <mergeCell ref="G233:G234"/>
    <mergeCell ref="H233:H234"/>
    <mergeCell ref="I233:I234"/>
    <mergeCell ref="J233:J234"/>
    <mergeCell ref="K233:K234"/>
    <mergeCell ref="U229:U230"/>
    <mergeCell ref="A231:A232"/>
    <mergeCell ref="D231:D232"/>
    <mergeCell ref="E231:E232"/>
    <mergeCell ref="F231:F232"/>
    <mergeCell ref="G231:G232"/>
    <mergeCell ref="H231:H232"/>
    <mergeCell ref="I231:I232"/>
    <mergeCell ref="J231:J232"/>
    <mergeCell ref="K231:K232"/>
    <mergeCell ref="L231:L232"/>
    <mergeCell ref="M231:M232"/>
    <mergeCell ref="N231:N232"/>
    <mergeCell ref="O231:O232"/>
    <mergeCell ref="P231:P232"/>
    <mergeCell ref="Q231:Q232"/>
    <mergeCell ref="R231:R232"/>
    <mergeCell ref="S231:S232"/>
    <mergeCell ref="T231:T232"/>
    <mergeCell ref="U231:U232"/>
    <mergeCell ref="L229:L230"/>
    <mergeCell ref="M229:M230"/>
    <mergeCell ref="N229:N230"/>
    <mergeCell ref="O229:O230"/>
    <mergeCell ref="P229:P230"/>
    <mergeCell ref="Q229:Q230"/>
    <mergeCell ref="R229:R230"/>
    <mergeCell ref="S229:S230"/>
    <mergeCell ref="T229:T230"/>
    <mergeCell ref="A229:A230"/>
    <mergeCell ref="D229:D230"/>
    <mergeCell ref="E229:E230"/>
    <mergeCell ref="F229:F230"/>
    <mergeCell ref="G229:G230"/>
    <mergeCell ref="H229:H230"/>
    <mergeCell ref="I229:I230"/>
    <mergeCell ref="J229:J230"/>
    <mergeCell ref="K229:K230"/>
    <mergeCell ref="U225:U226"/>
    <mergeCell ref="A227:A228"/>
    <mergeCell ref="D227:D228"/>
    <mergeCell ref="E227:E228"/>
    <mergeCell ref="F227:F228"/>
    <mergeCell ref="G227:G228"/>
    <mergeCell ref="H227:H228"/>
    <mergeCell ref="I227:I228"/>
    <mergeCell ref="J227:J228"/>
    <mergeCell ref="K227:K228"/>
    <mergeCell ref="L227:L228"/>
    <mergeCell ref="M227:M228"/>
    <mergeCell ref="N227:N228"/>
    <mergeCell ref="O227:O228"/>
    <mergeCell ref="P227:P228"/>
    <mergeCell ref="Q227:Q228"/>
    <mergeCell ref="R227:R228"/>
    <mergeCell ref="S227:S228"/>
    <mergeCell ref="T227:T228"/>
    <mergeCell ref="U227:U228"/>
    <mergeCell ref="L225:L226"/>
    <mergeCell ref="M225:M226"/>
    <mergeCell ref="N225:N226"/>
    <mergeCell ref="O225:O226"/>
    <mergeCell ref="P225:P226"/>
    <mergeCell ref="Q225:Q226"/>
    <mergeCell ref="R225:R226"/>
    <mergeCell ref="S225:S226"/>
    <mergeCell ref="T225:T226"/>
    <mergeCell ref="A225:A226"/>
    <mergeCell ref="D225:D226"/>
    <mergeCell ref="E225:E226"/>
    <mergeCell ref="F225:F226"/>
    <mergeCell ref="G225:G226"/>
    <mergeCell ref="H225:H226"/>
    <mergeCell ref="I225:I226"/>
    <mergeCell ref="J225:J226"/>
    <mergeCell ref="K225:K226"/>
    <mergeCell ref="U221:U222"/>
    <mergeCell ref="A223:A224"/>
    <mergeCell ref="D223:D224"/>
    <mergeCell ref="E223:E224"/>
    <mergeCell ref="F223:F224"/>
    <mergeCell ref="G223:G224"/>
    <mergeCell ref="H223:H224"/>
    <mergeCell ref="I223:I224"/>
    <mergeCell ref="J223:J224"/>
    <mergeCell ref="K223:K224"/>
    <mergeCell ref="L223:L224"/>
    <mergeCell ref="M223:M224"/>
    <mergeCell ref="N223:N224"/>
    <mergeCell ref="O223:O224"/>
    <mergeCell ref="P223:P224"/>
    <mergeCell ref="Q223:Q224"/>
    <mergeCell ref="R223:R224"/>
    <mergeCell ref="S223:S224"/>
    <mergeCell ref="T223:T224"/>
    <mergeCell ref="U223:U224"/>
    <mergeCell ref="T219:T220"/>
    <mergeCell ref="U219:U220"/>
    <mergeCell ref="L217:L218"/>
    <mergeCell ref="M217:M218"/>
    <mergeCell ref="N217:N218"/>
    <mergeCell ref="O217:O218"/>
    <mergeCell ref="P217:P218"/>
    <mergeCell ref="Q217:Q218"/>
    <mergeCell ref="R217:R218"/>
    <mergeCell ref="S217:S218"/>
    <mergeCell ref="T217:T218"/>
    <mergeCell ref="A217:A218"/>
    <mergeCell ref="D217:D218"/>
    <mergeCell ref="E217:E218"/>
    <mergeCell ref="L221:L222"/>
    <mergeCell ref="M221:M222"/>
    <mergeCell ref="N221:N222"/>
    <mergeCell ref="O221:O222"/>
    <mergeCell ref="P221:P222"/>
    <mergeCell ref="Q221:Q222"/>
    <mergeCell ref="R221:R222"/>
    <mergeCell ref="S221:S222"/>
    <mergeCell ref="T221:T222"/>
    <mergeCell ref="A221:A222"/>
    <mergeCell ref="D221:D222"/>
    <mergeCell ref="E221:E222"/>
    <mergeCell ref="F221:F222"/>
    <mergeCell ref="G221:G222"/>
    <mergeCell ref="H221:H222"/>
    <mergeCell ref="I221:I222"/>
    <mergeCell ref="J221:J222"/>
    <mergeCell ref="K221:K222"/>
    <mergeCell ref="A219:A220"/>
    <mergeCell ref="D219:D220"/>
    <mergeCell ref="E219:E220"/>
    <mergeCell ref="F219:F220"/>
    <mergeCell ref="G219:G220"/>
    <mergeCell ref="H219:H220"/>
    <mergeCell ref="I219:I220"/>
    <mergeCell ref="J219:J220"/>
    <mergeCell ref="K219:K220"/>
    <mergeCell ref="L219:L220"/>
    <mergeCell ref="M219:M220"/>
    <mergeCell ref="N219:N220"/>
    <mergeCell ref="O219:O220"/>
    <mergeCell ref="P219:P220"/>
    <mergeCell ref="Q219:Q220"/>
    <mergeCell ref="R219:R220"/>
    <mergeCell ref="S219:S220"/>
    <mergeCell ref="F217:F218"/>
    <mergeCell ref="G217:G218"/>
    <mergeCell ref="H217:H218"/>
    <mergeCell ref="I217:I218"/>
    <mergeCell ref="J217:J218"/>
    <mergeCell ref="K217:K218"/>
    <mergeCell ref="U213:U214"/>
    <mergeCell ref="A215:A216"/>
    <mergeCell ref="D215:D216"/>
    <mergeCell ref="E215:E216"/>
    <mergeCell ref="F215:F216"/>
    <mergeCell ref="G215:G216"/>
    <mergeCell ref="H215:H216"/>
    <mergeCell ref="I215:I216"/>
    <mergeCell ref="J215:J216"/>
    <mergeCell ref="K215:K216"/>
    <mergeCell ref="L215:L216"/>
    <mergeCell ref="M215:M216"/>
    <mergeCell ref="N215:N216"/>
    <mergeCell ref="O215:O216"/>
    <mergeCell ref="P215:P216"/>
    <mergeCell ref="Q215:Q216"/>
    <mergeCell ref="R215:R216"/>
    <mergeCell ref="S215:S216"/>
    <mergeCell ref="T215:T216"/>
    <mergeCell ref="U215:U216"/>
    <mergeCell ref="U217:U218"/>
    <mergeCell ref="T211:T212"/>
    <mergeCell ref="U211:U212"/>
    <mergeCell ref="L209:L210"/>
    <mergeCell ref="M209:M210"/>
    <mergeCell ref="N209:N210"/>
    <mergeCell ref="O209:O210"/>
    <mergeCell ref="P209:P210"/>
    <mergeCell ref="Q209:Q210"/>
    <mergeCell ref="R209:R210"/>
    <mergeCell ref="S209:S210"/>
    <mergeCell ref="T209:T210"/>
    <mergeCell ref="A209:A210"/>
    <mergeCell ref="D209:D210"/>
    <mergeCell ref="E209:E210"/>
    <mergeCell ref="L213:L214"/>
    <mergeCell ref="M213:M214"/>
    <mergeCell ref="N213:N214"/>
    <mergeCell ref="O213:O214"/>
    <mergeCell ref="P213:P214"/>
    <mergeCell ref="Q213:Q214"/>
    <mergeCell ref="R213:R214"/>
    <mergeCell ref="S213:S214"/>
    <mergeCell ref="T213:T214"/>
    <mergeCell ref="A213:A214"/>
    <mergeCell ref="D213:D214"/>
    <mergeCell ref="E213:E214"/>
    <mergeCell ref="F213:F214"/>
    <mergeCell ref="G213:G214"/>
    <mergeCell ref="H213:H214"/>
    <mergeCell ref="I213:I214"/>
    <mergeCell ref="J213:J214"/>
    <mergeCell ref="K213:K214"/>
    <mergeCell ref="A211:A212"/>
    <mergeCell ref="D211:D212"/>
    <mergeCell ref="E211:E212"/>
    <mergeCell ref="F211:F212"/>
    <mergeCell ref="G211:G212"/>
    <mergeCell ref="H211:H212"/>
    <mergeCell ref="I211:I212"/>
    <mergeCell ref="J211:J212"/>
    <mergeCell ref="K211:K212"/>
    <mergeCell ref="L211:L212"/>
    <mergeCell ref="M211:M212"/>
    <mergeCell ref="N211:N212"/>
    <mergeCell ref="O211:O212"/>
    <mergeCell ref="P211:P212"/>
    <mergeCell ref="Q211:Q212"/>
    <mergeCell ref="R211:R212"/>
    <mergeCell ref="S211:S212"/>
    <mergeCell ref="F209:F210"/>
    <mergeCell ref="G209:G210"/>
    <mergeCell ref="H209:H210"/>
    <mergeCell ref="I209:I210"/>
    <mergeCell ref="J209:J210"/>
    <mergeCell ref="K209:K210"/>
    <mergeCell ref="S200:S206"/>
    <mergeCell ref="T200:T206"/>
    <mergeCell ref="U200:U206"/>
    <mergeCell ref="A207:A208"/>
    <mergeCell ref="D207:D208"/>
    <mergeCell ref="E207:E208"/>
    <mergeCell ref="F207:F208"/>
    <mergeCell ref="G207:G208"/>
    <mergeCell ref="H207:H208"/>
    <mergeCell ref="I207:I208"/>
    <mergeCell ref="J207:J208"/>
    <mergeCell ref="K207:K208"/>
    <mergeCell ref="L207:L208"/>
    <mergeCell ref="M207:M208"/>
    <mergeCell ref="N207:N208"/>
    <mergeCell ref="O207:O208"/>
    <mergeCell ref="P207:P208"/>
    <mergeCell ref="Q207:Q208"/>
    <mergeCell ref="R207:R208"/>
    <mergeCell ref="S207:S208"/>
    <mergeCell ref="T207:T208"/>
    <mergeCell ref="U207:U208"/>
    <mergeCell ref="U209:U210"/>
    <mergeCell ref="S194:U194"/>
    <mergeCell ref="B196:F197"/>
    <mergeCell ref="J197:N197"/>
    <mergeCell ref="A199:A206"/>
    <mergeCell ref="B199:C206"/>
    <mergeCell ref="D199:D206"/>
    <mergeCell ref="E199:E206"/>
    <mergeCell ref="F199:F206"/>
    <mergeCell ref="G199:J199"/>
    <mergeCell ref="K199:N199"/>
    <mergeCell ref="O199:T199"/>
    <mergeCell ref="G200:G206"/>
    <mergeCell ref="H200:H206"/>
    <mergeCell ref="I200:I206"/>
    <mergeCell ref="J200:J206"/>
    <mergeCell ref="K200:K206"/>
    <mergeCell ref="L200:L206"/>
    <mergeCell ref="M200:M206"/>
    <mergeCell ref="N200:N206"/>
    <mergeCell ref="O200:O206"/>
    <mergeCell ref="P200:P206"/>
    <mergeCell ref="Q200:Q206"/>
    <mergeCell ref="R200:R206"/>
    <mergeCell ref="A195:U195"/>
    <mergeCell ref="U189:U190"/>
    <mergeCell ref="A191:A192"/>
    <mergeCell ref="D191:D192"/>
    <mergeCell ref="E191:E192"/>
    <mergeCell ref="F191:F192"/>
    <mergeCell ref="G191:G192"/>
    <mergeCell ref="H191:H192"/>
    <mergeCell ref="I191:I192"/>
    <mergeCell ref="J191:J192"/>
    <mergeCell ref="K191:K192"/>
    <mergeCell ref="L191:L192"/>
    <mergeCell ref="M191:M192"/>
    <mergeCell ref="N191:N192"/>
    <mergeCell ref="O191:O192"/>
    <mergeCell ref="P191:P192"/>
    <mergeCell ref="Q191:Q192"/>
    <mergeCell ref="R191:R192"/>
    <mergeCell ref="S191:S192"/>
    <mergeCell ref="T191:T192"/>
    <mergeCell ref="U191:U192"/>
    <mergeCell ref="L189:L190"/>
    <mergeCell ref="M189:M190"/>
    <mergeCell ref="N189:N190"/>
    <mergeCell ref="O189:O190"/>
    <mergeCell ref="P189:P190"/>
    <mergeCell ref="Q189:Q190"/>
    <mergeCell ref="R189:R190"/>
    <mergeCell ref="S189:S190"/>
    <mergeCell ref="T189:T190"/>
    <mergeCell ref="A189:A190"/>
    <mergeCell ref="D189:D190"/>
    <mergeCell ref="E189:E190"/>
    <mergeCell ref="F189:F190"/>
    <mergeCell ref="G189:G190"/>
    <mergeCell ref="H189:H190"/>
    <mergeCell ref="I189:I190"/>
    <mergeCell ref="J189:J190"/>
    <mergeCell ref="K189:K190"/>
    <mergeCell ref="U185:U186"/>
    <mergeCell ref="A187:A188"/>
    <mergeCell ref="D187:D188"/>
    <mergeCell ref="E187:E188"/>
    <mergeCell ref="F187:F188"/>
    <mergeCell ref="G187:G188"/>
    <mergeCell ref="H187:H188"/>
    <mergeCell ref="I187:I188"/>
    <mergeCell ref="J187:J188"/>
    <mergeCell ref="K187:K188"/>
    <mergeCell ref="L187:L188"/>
    <mergeCell ref="M187:M188"/>
    <mergeCell ref="N187:N188"/>
    <mergeCell ref="O187:O188"/>
    <mergeCell ref="P187:P188"/>
    <mergeCell ref="Q187:Q188"/>
    <mergeCell ref="R187:R188"/>
    <mergeCell ref="S187:S188"/>
    <mergeCell ref="T187:T188"/>
    <mergeCell ref="U187:U188"/>
    <mergeCell ref="L185:L186"/>
    <mergeCell ref="M185:M186"/>
    <mergeCell ref="N185:N186"/>
    <mergeCell ref="O185:O186"/>
    <mergeCell ref="P185:P186"/>
    <mergeCell ref="Q185:Q186"/>
    <mergeCell ref="R185:R186"/>
    <mergeCell ref="S185:S186"/>
    <mergeCell ref="T185:T186"/>
    <mergeCell ref="A185:A186"/>
    <mergeCell ref="D185:D186"/>
    <mergeCell ref="E185:E186"/>
    <mergeCell ref="F185:F186"/>
    <mergeCell ref="G185:G186"/>
    <mergeCell ref="H185:H186"/>
    <mergeCell ref="I185:I186"/>
    <mergeCell ref="J185:J186"/>
    <mergeCell ref="K185:K186"/>
    <mergeCell ref="U181:U182"/>
    <mergeCell ref="A183:A184"/>
    <mergeCell ref="D183:D184"/>
    <mergeCell ref="E183:E184"/>
    <mergeCell ref="F183:F184"/>
    <mergeCell ref="G183:G184"/>
    <mergeCell ref="H183:H184"/>
    <mergeCell ref="I183:I184"/>
    <mergeCell ref="J183:J184"/>
    <mergeCell ref="K183:K184"/>
    <mergeCell ref="L183:L184"/>
    <mergeCell ref="M183:M184"/>
    <mergeCell ref="N183:N184"/>
    <mergeCell ref="O183:O184"/>
    <mergeCell ref="P183:P184"/>
    <mergeCell ref="Q183:Q184"/>
    <mergeCell ref="R183:R184"/>
    <mergeCell ref="S183:S184"/>
    <mergeCell ref="T183:T184"/>
    <mergeCell ref="U183:U184"/>
    <mergeCell ref="L181:L182"/>
    <mergeCell ref="M181:M182"/>
    <mergeCell ref="N181:N182"/>
    <mergeCell ref="O181:O182"/>
    <mergeCell ref="P181:P182"/>
    <mergeCell ref="Q181:Q182"/>
    <mergeCell ref="R181:R182"/>
    <mergeCell ref="S181:S182"/>
    <mergeCell ref="T181:T182"/>
    <mergeCell ref="A181:A182"/>
    <mergeCell ref="D181:D182"/>
    <mergeCell ref="E181:E182"/>
    <mergeCell ref="F181:F182"/>
    <mergeCell ref="G181:G182"/>
    <mergeCell ref="H181:H182"/>
    <mergeCell ref="I181:I182"/>
    <mergeCell ref="J181:J182"/>
    <mergeCell ref="K181:K182"/>
    <mergeCell ref="U177:U178"/>
    <mergeCell ref="A179:A180"/>
    <mergeCell ref="D179:D180"/>
    <mergeCell ref="E179:E180"/>
    <mergeCell ref="F179:F180"/>
    <mergeCell ref="G179:G180"/>
    <mergeCell ref="H179:H180"/>
    <mergeCell ref="I179:I180"/>
    <mergeCell ref="J179:J180"/>
    <mergeCell ref="K179:K180"/>
    <mergeCell ref="L179:L180"/>
    <mergeCell ref="M179:M180"/>
    <mergeCell ref="N179:N180"/>
    <mergeCell ref="O179:O180"/>
    <mergeCell ref="P179:P180"/>
    <mergeCell ref="Q179:Q180"/>
    <mergeCell ref="R179:R180"/>
    <mergeCell ref="S179:S180"/>
    <mergeCell ref="T179:T180"/>
    <mergeCell ref="U179:U180"/>
    <mergeCell ref="L177:L178"/>
    <mergeCell ref="M177:M178"/>
    <mergeCell ref="N177:N178"/>
    <mergeCell ref="O177:O178"/>
    <mergeCell ref="P177:P178"/>
    <mergeCell ref="Q177:Q178"/>
    <mergeCell ref="R177:R178"/>
    <mergeCell ref="S177:S178"/>
    <mergeCell ref="T177:T178"/>
    <mergeCell ref="A177:A178"/>
    <mergeCell ref="D177:D178"/>
    <mergeCell ref="E177:E178"/>
    <mergeCell ref="F177:F178"/>
    <mergeCell ref="G177:G178"/>
    <mergeCell ref="H177:H178"/>
    <mergeCell ref="I177:I178"/>
    <mergeCell ref="J177:J178"/>
    <mergeCell ref="K177:K178"/>
    <mergeCell ref="U173:U174"/>
    <mergeCell ref="A175:A176"/>
    <mergeCell ref="D175:D176"/>
    <mergeCell ref="E175:E176"/>
    <mergeCell ref="F175:F176"/>
    <mergeCell ref="G175:G176"/>
    <mergeCell ref="H175:H176"/>
    <mergeCell ref="I175:I176"/>
    <mergeCell ref="J175:J176"/>
    <mergeCell ref="K175:K176"/>
    <mergeCell ref="L175:L176"/>
    <mergeCell ref="M175:M176"/>
    <mergeCell ref="N175:N176"/>
    <mergeCell ref="O175:O176"/>
    <mergeCell ref="P175:P176"/>
    <mergeCell ref="Q175:Q176"/>
    <mergeCell ref="R175:R176"/>
    <mergeCell ref="S175:S176"/>
    <mergeCell ref="T175:T176"/>
    <mergeCell ref="U175:U176"/>
    <mergeCell ref="L173:L174"/>
    <mergeCell ref="M173:M174"/>
    <mergeCell ref="N173:N174"/>
    <mergeCell ref="O173:O174"/>
    <mergeCell ref="P173:P174"/>
    <mergeCell ref="Q173:Q174"/>
    <mergeCell ref="R173:R174"/>
    <mergeCell ref="S173:S174"/>
    <mergeCell ref="T173:T174"/>
    <mergeCell ref="A173:A174"/>
    <mergeCell ref="D173:D174"/>
    <mergeCell ref="E173:E174"/>
    <mergeCell ref="F173:F174"/>
    <mergeCell ref="G173:G174"/>
    <mergeCell ref="H173:H174"/>
    <mergeCell ref="I173:I174"/>
    <mergeCell ref="J173:J174"/>
    <mergeCell ref="K173:K174"/>
    <mergeCell ref="U169:U170"/>
    <mergeCell ref="A171:A172"/>
    <mergeCell ref="D171:D172"/>
    <mergeCell ref="E171:E172"/>
    <mergeCell ref="F171:F172"/>
    <mergeCell ref="G171:G172"/>
    <mergeCell ref="H171:H172"/>
    <mergeCell ref="I171:I172"/>
    <mergeCell ref="J171:J172"/>
    <mergeCell ref="K171:K172"/>
    <mergeCell ref="L171:L172"/>
    <mergeCell ref="M171:M172"/>
    <mergeCell ref="N171:N172"/>
    <mergeCell ref="O171:O172"/>
    <mergeCell ref="P171:P172"/>
    <mergeCell ref="Q171:Q172"/>
    <mergeCell ref="R171:R172"/>
    <mergeCell ref="S171:S172"/>
    <mergeCell ref="T171:T172"/>
    <mergeCell ref="U171:U172"/>
    <mergeCell ref="L169:L170"/>
    <mergeCell ref="M169:M170"/>
    <mergeCell ref="N169:N170"/>
    <mergeCell ref="O169:O170"/>
    <mergeCell ref="P169:P170"/>
    <mergeCell ref="Q169:Q170"/>
    <mergeCell ref="R169:R170"/>
    <mergeCell ref="S169:S170"/>
    <mergeCell ref="T169:T170"/>
    <mergeCell ref="A169:A170"/>
    <mergeCell ref="D169:D170"/>
    <mergeCell ref="E169:E170"/>
    <mergeCell ref="F169:F170"/>
    <mergeCell ref="G169:G170"/>
    <mergeCell ref="H169:H170"/>
    <mergeCell ref="I169:I170"/>
    <mergeCell ref="J169:J170"/>
    <mergeCell ref="K169:K170"/>
    <mergeCell ref="U165:U166"/>
    <mergeCell ref="A167:A168"/>
    <mergeCell ref="D167:D168"/>
    <mergeCell ref="E167:E168"/>
    <mergeCell ref="F167:F168"/>
    <mergeCell ref="G167:G168"/>
    <mergeCell ref="H167:H168"/>
    <mergeCell ref="I167:I168"/>
    <mergeCell ref="J167:J168"/>
    <mergeCell ref="K167:K168"/>
    <mergeCell ref="L167:L168"/>
    <mergeCell ref="M167:M168"/>
    <mergeCell ref="N167:N168"/>
    <mergeCell ref="O167:O168"/>
    <mergeCell ref="P167:P168"/>
    <mergeCell ref="Q167:Q168"/>
    <mergeCell ref="R167:R168"/>
    <mergeCell ref="S167:S168"/>
    <mergeCell ref="T167:T168"/>
    <mergeCell ref="U167:U168"/>
    <mergeCell ref="L165:L166"/>
    <mergeCell ref="M165:M166"/>
    <mergeCell ref="N165:N166"/>
    <mergeCell ref="O165:O166"/>
    <mergeCell ref="P165:P166"/>
    <mergeCell ref="Q165:Q166"/>
    <mergeCell ref="R165:R166"/>
    <mergeCell ref="S165:S166"/>
    <mergeCell ref="T165:T166"/>
    <mergeCell ref="A165:A166"/>
    <mergeCell ref="D165:D166"/>
    <mergeCell ref="E165:E166"/>
    <mergeCell ref="F165:F166"/>
    <mergeCell ref="G165:G166"/>
    <mergeCell ref="H165:H166"/>
    <mergeCell ref="I165:I166"/>
    <mergeCell ref="J165:J166"/>
    <mergeCell ref="K165:K166"/>
    <mergeCell ref="U161:U162"/>
    <mergeCell ref="A163:A164"/>
    <mergeCell ref="D163:D164"/>
    <mergeCell ref="E163:E164"/>
    <mergeCell ref="F163:F164"/>
    <mergeCell ref="G163:G164"/>
    <mergeCell ref="H163:H164"/>
    <mergeCell ref="I163:I164"/>
    <mergeCell ref="J163:J164"/>
    <mergeCell ref="K163:K164"/>
    <mergeCell ref="L163:L164"/>
    <mergeCell ref="M163:M164"/>
    <mergeCell ref="N163:N164"/>
    <mergeCell ref="O163:O164"/>
    <mergeCell ref="P163:P164"/>
    <mergeCell ref="Q163:Q164"/>
    <mergeCell ref="R163:R164"/>
    <mergeCell ref="S163:S164"/>
    <mergeCell ref="T163:T164"/>
    <mergeCell ref="U163:U164"/>
    <mergeCell ref="L161:L162"/>
    <mergeCell ref="M161:M162"/>
    <mergeCell ref="N161:N162"/>
    <mergeCell ref="O161:O162"/>
    <mergeCell ref="P161:P162"/>
    <mergeCell ref="Q161:Q162"/>
    <mergeCell ref="R161:R162"/>
    <mergeCell ref="S161:S162"/>
    <mergeCell ref="T161:T162"/>
    <mergeCell ref="A161:A162"/>
    <mergeCell ref="D161:D162"/>
    <mergeCell ref="E161:E162"/>
    <mergeCell ref="F161:F162"/>
    <mergeCell ref="G161:G162"/>
    <mergeCell ref="H161:H162"/>
    <mergeCell ref="I161:I162"/>
    <mergeCell ref="J161:J162"/>
    <mergeCell ref="K161:K162"/>
    <mergeCell ref="S152:S158"/>
    <mergeCell ref="T152:T158"/>
    <mergeCell ref="U152:U158"/>
    <mergeCell ref="A159:A160"/>
    <mergeCell ref="D159:D160"/>
    <mergeCell ref="E159:E160"/>
    <mergeCell ref="F159:F160"/>
    <mergeCell ref="G159:G160"/>
    <mergeCell ref="H159:H160"/>
    <mergeCell ref="I159:I160"/>
    <mergeCell ref="J159:J160"/>
    <mergeCell ref="K159:K160"/>
    <mergeCell ref="L159:L160"/>
    <mergeCell ref="M159:M160"/>
    <mergeCell ref="N159:N160"/>
    <mergeCell ref="O159:O160"/>
    <mergeCell ref="P159:P160"/>
    <mergeCell ref="Q159:Q160"/>
    <mergeCell ref="R159:R160"/>
    <mergeCell ref="S159:S160"/>
    <mergeCell ref="T159:T160"/>
    <mergeCell ref="U159:U160"/>
    <mergeCell ref="S146:U146"/>
    <mergeCell ref="B148:F149"/>
    <mergeCell ref="J149:N149"/>
    <mergeCell ref="A151:A158"/>
    <mergeCell ref="B151:C158"/>
    <mergeCell ref="D151:D158"/>
    <mergeCell ref="E151:E158"/>
    <mergeCell ref="F151:F158"/>
    <mergeCell ref="G151:J151"/>
    <mergeCell ref="K151:N151"/>
    <mergeCell ref="O151:T151"/>
    <mergeCell ref="G152:G158"/>
    <mergeCell ref="H152:H158"/>
    <mergeCell ref="I152:I158"/>
    <mergeCell ref="J152:J158"/>
    <mergeCell ref="K152:K158"/>
    <mergeCell ref="L152:L158"/>
    <mergeCell ref="M152:M158"/>
    <mergeCell ref="N152:N158"/>
    <mergeCell ref="O152:O158"/>
    <mergeCell ref="P152:P158"/>
    <mergeCell ref="Q152:Q158"/>
    <mergeCell ref="R152:R158"/>
    <mergeCell ref="A147:U147"/>
    <mergeCell ref="U141:U142"/>
    <mergeCell ref="A143:A144"/>
    <mergeCell ref="D143:D144"/>
    <mergeCell ref="E143:E144"/>
    <mergeCell ref="F143:F144"/>
    <mergeCell ref="G143:G144"/>
    <mergeCell ref="H143:H144"/>
    <mergeCell ref="I143:I144"/>
    <mergeCell ref="J143:J144"/>
    <mergeCell ref="K143:K144"/>
    <mergeCell ref="L143:L144"/>
    <mergeCell ref="M143:M144"/>
    <mergeCell ref="N143:N144"/>
    <mergeCell ref="O143:O144"/>
    <mergeCell ref="P143:P144"/>
    <mergeCell ref="Q143:Q144"/>
    <mergeCell ref="R143:R144"/>
    <mergeCell ref="S143:S144"/>
    <mergeCell ref="T143:T144"/>
    <mergeCell ref="U143:U144"/>
    <mergeCell ref="L141:L142"/>
    <mergeCell ref="M141:M142"/>
    <mergeCell ref="N141:N142"/>
    <mergeCell ref="O141:O142"/>
    <mergeCell ref="P141:P142"/>
    <mergeCell ref="Q141:Q142"/>
    <mergeCell ref="R141:R142"/>
    <mergeCell ref="S141:S142"/>
    <mergeCell ref="T141:T142"/>
    <mergeCell ref="A141:A142"/>
    <mergeCell ref="D141:D142"/>
    <mergeCell ref="E141:E142"/>
    <mergeCell ref="F141:F142"/>
    <mergeCell ref="G141:G142"/>
    <mergeCell ref="H141:H142"/>
    <mergeCell ref="I141:I142"/>
    <mergeCell ref="J141:J142"/>
    <mergeCell ref="K141:K142"/>
    <mergeCell ref="U137:U138"/>
    <mergeCell ref="A139:A140"/>
    <mergeCell ref="D139:D140"/>
    <mergeCell ref="E139:E140"/>
    <mergeCell ref="F139:F140"/>
    <mergeCell ref="G139:G140"/>
    <mergeCell ref="H139:H140"/>
    <mergeCell ref="I139:I140"/>
    <mergeCell ref="J139:J140"/>
    <mergeCell ref="K139:K140"/>
    <mergeCell ref="L139:L140"/>
    <mergeCell ref="M139:M140"/>
    <mergeCell ref="N139:N140"/>
    <mergeCell ref="O139:O140"/>
    <mergeCell ref="P139:P140"/>
    <mergeCell ref="Q139:Q140"/>
    <mergeCell ref="R139:R140"/>
    <mergeCell ref="S139:S140"/>
    <mergeCell ref="T139:T140"/>
    <mergeCell ref="U139:U140"/>
    <mergeCell ref="L137:L138"/>
    <mergeCell ref="M137:M138"/>
    <mergeCell ref="N137:N138"/>
    <mergeCell ref="O137:O138"/>
    <mergeCell ref="P137:P138"/>
    <mergeCell ref="Q137:Q138"/>
    <mergeCell ref="R137:R138"/>
    <mergeCell ref="S137:S138"/>
    <mergeCell ref="T137:T138"/>
    <mergeCell ref="A137:A138"/>
    <mergeCell ref="D137:D138"/>
    <mergeCell ref="E137:E138"/>
    <mergeCell ref="F137:F138"/>
    <mergeCell ref="G137:G138"/>
    <mergeCell ref="H137:H138"/>
    <mergeCell ref="I137:I138"/>
    <mergeCell ref="J137:J138"/>
    <mergeCell ref="K137:K138"/>
    <mergeCell ref="U133:U134"/>
    <mergeCell ref="A135:A136"/>
    <mergeCell ref="D135:D136"/>
    <mergeCell ref="E135:E136"/>
    <mergeCell ref="F135:F136"/>
    <mergeCell ref="G135:G136"/>
    <mergeCell ref="H135:H136"/>
    <mergeCell ref="I135:I136"/>
    <mergeCell ref="J135:J136"/>
    <mergeCell ref="K135:K136"/>
    <mergeCell ref="L135:L136"/>
    <mergeCell ref="M135:M136"/>
    <mergeCell ref="N135:N136"/>
    <mergeCell ref="O135:O136"/>
    <mergeCell ref="P135:P136"/>
    <mergeCell ref="Q135:Q136"/>
    <mergeCell ref="R135:R136"/>
    <mergeCell ref="S135:S136"/>
    <mergeCell ref="T135:T136"/>
    <mergeCell ref="U135:U136"/>
    <mergeCell ref="L133:L134"/>
    <mergeCell ref="M133:M134"/>
    <mergeCell ref="N133:N134"/>
    <mergeCell ref="O133:O134"/>
    <mergeCell ref="P133:P134"/>
    <mergeCell ref="Q133:Q134"/>
    <mergeCell ref="R133:R134"/>
    <mergeCell ref="S133:S134"/>
    <mergeCell ref="T133:T134"/>
    <mergeCell ref="A133:A134"/>
    <mergeCell ref="D133:D134"/>
    <mergeCell ref="E133:E134"/>
    <mergeCell ref="F133:F134"/>
    <mergeCell ref="G133:G134"/>
    <mergeCell ref="H133:H134"/>
    <mergeCell ref="I133:I134"/>
    <mergeCell ref="J133:J134"/>
    <mergeCell ref="K133:K134"/>
    <mergeCell ref="U129:U130"/>
    <mergeCell ref="A131:A132"/>
    <mergeCell ref="D131:D132"/>
    <mergeCell ref="E131:E132"/>
    <mergeCell ref="F131:F132"/>
    <mergeCell ref="G131:G132"/>
    <mergeCell ref="H131:H132"/>
    <mergeCell ref="I131:I132"/>
    <mergeCell ref="J131:J132"/>
    <mergeCell ref="K131:K132"/>
    <mergeCell ref="L131:L132"/>
    <mergeCell ref="M131:M132"/>
    <mergeCell ref="N131:N132"/>
    <mergeCell ref="O131:O132"/>
    <mergeCell ref="P131:P132"/>
    <mergeCell ref="Q131:Q132"/>
    <mergeCell ref="R131:R132"/>
    <mergeCell ref="S131:S132"/>
    <mergeCell ref="T131:T132"/>
    <mergeCell ref="U131:U132"/>
    <mergeCell ref="L129:L130"/>
    <mergeCell ref="M129:M130"/>
    <mergeCell ref="N129:N130"/>
    <mergeCell ref="O129:O130"/>
    <mergeCell ref="P129:P130"/>
    <mergeCell ref="Q129:Q130"/>
    <mergeCell ref="R129:R130"/>
    <mergeCell ref="S129:S130"/>
    <mergeCell ref="T129:T130"/>
    <mergeCell ref="A129:A130"/>
    <mergeCell ref="D129:D130"/>
    <mergeCell ref="E129:E130"/>
    <mergeCell ref="F129:F130"/>
    <mergeCell ref="G129:G130"/>
    <mergeCell ref="H129:H130"/>
    <mergeCell ref="I129:I130"/>
    <mergeCell ref="J129:J130"/>
    <mergeCell ref="K129:K130"/>
    <mergeCell ref="U125:U126"/>
    <mergeCell ref="A127:A128"/>
    <mergeCell ref="D127:D128"/>
    <mergeCell ref="E127:E128"/>
    <mergeCell ref="F127:F128"/>
    <mergeCell ref="G127:G128"/>
    <mergeCell ref="H127:H128"/>
    <mergeCell ref="I127:I128"/>
    <mergeCell ref="J127:J128"/>
    <mergeCell ref="K127:K128"/>
    <mergeCell ref="L127:L128"/>
    <mergeCell ref="M127:M128"/>
    <mergeCell ref="N127:N128"/>
    <mergeCell ref="O127:O128"/>
    <mergeCell ref="P127:P128"/>
    <mergeCell ref="Q127:Q128"/>
    <mergeCell ref="R127:R128"/>
    <mergeCell ref="S127:S128"/>
    <mergeCell ref="T127:T128"/>
    <mergeCell ref="U127:U128"/>
    <mergeCell ref="L125:L126"/>
    <mergeCell ref="M125:M126"/>
    <mergeCell ref="N125:N126"/>
    <mergeCell ref="O125:O126"/>
    <mergeCell ref="P125:P126"/>
    <mergeCell ref="Q125:Q126"/>
    <mergeCell ref="R125:R126"/>
    <mergeCell ref="S125:S126"/>
    <mergeCell ref="T125:T126"/>
    <mergeCell ref="A125:A126"/>
    <mergeCell ref="D125:D126"/>
    <mergeCell ref="E125:E126"/>
    <mergeCell ref="F125:F126"/>
    <mergeCell ref="G125:G126"/>
    <mergeCell ref="H125:H126"/>
    <mergeCell ref="I125:I126"/>
    <mergeCell ref="J125:J126"/>
    <mergeCell ref="K125:K126"/>
    <mergeCell ref="U121:U122"/>
    <mergeCell ref="A123:A124"/>
    <mergeCell ref="D123:D124"/>
    <mergeCell ref="E123:E124"/>
    <mergeCell ref="F123:F124"/>
    <mergeCell ref="G123:G124"/>
    <mergeCell ref="H123:H124"/>
    <mergeCell ref="I123:I124"/>
    <mergeCell ref="J123:J124"/>
    <mergeCell ref="K123:K124"/>
    <mergeCell ref="L123:L124"/>
    <mergeCell ref="M123:M124"/>
    <mergeCell ref="N123:N124"/>
    <mergeCell ref="O123:O124"/>
    <mergeCell ref="P123:P124"/>
    <mergeCell ref="Q123:Q124"/>
    <mergeCell ref="R123:R124"/>
    <mergeCell ref="S123:S124"/>
    <mergeCell ref="T123:T124"/>
    <mergeCell ref="U123:U124"/>
    <mergeCell ref="L121:L122"/>
    <mergeCell ref="M121:M122"/>
    <mergeCell ref="N121:N122"/>
    <mergeCell ref="O121:O122"/>
    <mergeCell ref="P121:P122"/>
    <mergeCell ref="Q121:Q122"/>
    <mergeCell ref="R121:R122"/>
    <mergeCell ref="S121:S122"/>
    <mergeCell ref="T121:T122"/>
    <mergeCell ref="A121:A122"/>
    <mergeCell ref="D121:D122"/>
    <mergeCell ref="E121:E122"/>
    <mergeCell ref="F121:F122"/>
    <mergeCell ref="G121:G122"/>
    <mergeCell ref="H121:H122"/>
    <mergeCell ref="I121:I122"/>
    <mergeCell ref="J121:J122"/>
    <mergeCell ref="K121:K122"/>
    <mergeCell ref="U117:U118"/>
    <mergeCell ref="A119:A120"/>
    <mergeCell ref="D119:D120"/>
    <mergeCell ref="E119:E120"/>
    <mergeCell ref="F119:F120"/>
    <mergeCell ref="G119:G120"/>
    <mergeCell ref="H119:H120"/>
    <mergeCell ref="I119:I120"/>
    <mergeCell ref="J119:J120"/>
    <mergeCell ref="K119:K120"/>
    <mergeCell ref="L119:L120"/>
    <mergeCell ref="M119:M120"/>
    <mergeCell ref="N119:N120"/>
    <mergeCell ref="O119:O120"/>
    <mergeCell ref="P119:P120"/>
    <mergeCell ref="Q119:Q120"/>
    <mergeCell ref="R119:R120"/>
    <mergeCell ref="S119:S120"/>
    <mergeCell ref="T119:T120"/>
    <mergeCell ref="U119:U120"/>
    <mergeCell ref="L117:L118"/>
    <mergeCell ref="M117:M118"/>
    <mergeCell ref="N117:N118"/>
    <mergeCell ref="O117:O118"/>
    <mergeCell ref="P117:P118"/>
    <mergeCell ref="Q117:Q118"/>
    <mergeCell ref="R117:R118"/>
    <mergeCell ref="S117:S118"/>
    <mergeCell ref="T117:T118"/>
    <mergeCell ref="A117:A118"/>
    <mergeCell ref="D117:D118"/>
    <mergeCell ref="E117:E118"/>
    <mergeCell ref="F117:F118"/>
    <mergeCell ref="G117:G118"/>
    <mergeCell ref="H117:H118"/>
    <mergeCell ref="I117:I118"/>
    <mergeCell ref="J117:J118"/>
    <mergeCell ref="K117:K118"/>
    <mergeCell ref="U113:U114"/>
    <mergeCell ref="A115:A116"/>
    <mergeCell ref="D115:D116"/>
    <mergeCell ref="E115:E116"/>
    <mergeCell ref="F115:F116"/>
    <mergeCell ref="G115:G116"/>
    <mergeCell ref="H115:H116"/>
    <mergeCell ref="I115:I116"/>
    <mergeCell ref="J115:J116"/>
    <mergeCell ref="K115:K116"/>
    <mergeCell ref="L115:L116"/>
    <mergeCell ref="M115:M116"/>
    <mergeCell ref="N115:N116"/>
    <mergeCell ref="O115:O116"/>
    <mergeCell ref="P115:P116"/>
    <mergeCell ref="Q115:Q116"/>
    <mergeCell ref="R115:R116"/>
    <mergeCell ref="S115:S116"/>
    <mergeCell ref="T115:T116"/>
    <mergeCell ref="U115:U116"/>
    <mergeCell ref="L113:L114"/>
    <mergeCell ref="M113:M114"/>
    <mergeCell ref="N113:N114"/>
    <mergeCell ref="O113:O114"/>
    <mergeCell ref="P113:P114"/>
    <mergeCell ref="Q113:Q114"/>
    <mergeCell ref="R113:R114"/>
    <mergeCell ref="S113:S114"/>
    <mergeCell ref="T113:T114"/>
    <mergeCell ref="A113:A114"/>
    <mergeCell ref="D113:D114"/>
    <mergeCell ref="E113:E114"/>
    <mergeCell ref="F113:F114"/>
    <mergeCell ref="G113:G114"/>
    <mergeCell ref="H113:H114"/>
    <mergeCell ref="I113:I114"/>
    <mergeCell ref="J113:J114"/>
    <mergeCell ref="K113:K114"/>
    <mergeCell ref="U104:U110"/>
    <mergeCell ref="A111:A112"/>
    <mergeCell ref="D111:D112"/>
    <mergeCell ref="E111:E112"/>
    <mergeCell ref="F111:F112"/>
    <mergeCell ref="G111:G112"/>
    <mergeCell ref="H111:H112"/>
    <mergeCell ref="I111:I112"/>
    <mergeCell ref="J111:J112"/>
    <mergeCell ref="K111:K112"/>
    <mergeCell ref="L111:L112"/>
    <mergeCell ref="M111:M112"/>
    <mergeCell ref="N111:N112"/>
    <mergeCell ref="O111:O112"/>
    <mergeCell ref="P111:P112"/>
    <mergeCell ref="Q111:Q112"/>
    <mergeCell ref="R111:R112"/>
    <mergeCell ref="S111:S112"/>
    <mergeCell ref="T111:T112"/>
    <mergeCell ref="U111:U112"/>
    <mergeCell ref="A103:A110"/>
    <mergeCell ref="B103:C110"/>
    <mergeCell ref="D103:D110"/>
    <mergeCell ref="E103:E110"/>
    <mergeCell ref="F103:F110"/>
    <mergeCell ref="G103:J103"/>
    <mergeCell ref="K103:N103"/>
    <mergeCell ref="O103:T103"/>
    <mergeCell ref="G104:G110"/>
    <mergeCell ref="H104:H110"/>
    <mergeCell ref="I104:I110"/>
    <mergeCell ref="J104:J110"/>
    <mergeCell ref="K104:K110"/>
    <mergeCell ref="L104:L110"/>
    <mergeCell ref="M104:M110"/>
    <mergeCell ref="N104:N110"/>
    <mergeCell ref="O104:O110"/>
    <mergeCell ref="P104:P110"/>
    <mergeCell ref="Q104:Q110"/>
    <mergeCell ref="R104:R110"/>
    <mergeCell ref="S104:S110"/>
    <mergeCell ref="T104:T110"/>
    <mergeCell ref="S98:U98"/>
    <mergeCell ref="O89:O90"/>
    <mergeCell ref="P89:P90"/>
    <mergeCell ref="Q89:Q90"/>
    <mergeCell ref="R89:R90"/>
    <mergeCell ref="S89:S90"/>
    <mergeCell ref="T89:T90"/>
    <mergeCell ref="U89:U90"/>
    <mergeCell ref="B100:F101"/>
    <mergeCell ref="J101:N101"/>
    <mergeCell ref="G93:G94"/>
    <mergeCell ref="H93:H94"/>
    <mergeCell ref="I93:I94"/>
    <mergeCell ref="J93:J94"/>
    <mergeCell ref="K93:K94"/>
    <mergeCell ref="L93:L94"/>
    <mergeCell ref="M93:M94"/>
    <mergeCell ref="N93:N94"/>
    <mergeCell ref="O93:O94"/>
    <mergeCell ref="F95:F96"/>
    <mergeCell ref="F93:F94"/>
    <mergeCell ref="A99:U99"/>
    <mergeCell ref="A93:A94"/>
    <mergeCell ref="D93:D94"/>
    <mergeCell ref="U91:U92"/>
    <mergeCell ref="A95:A96"/>
    <mergeCell ref="D95:D96"/>
    <mergeCell ref="E95:E96"/>
    <mergeCell ref="G95:G96"/>
    <mergeCell ref="H95:H96"/>
    <mergeCell ref="I95:I96"/>
    <mergeCell ref="J95:J96"/>
    <mergeCell ref="A87:A88"/>
    <mergeCell ref="D87:D88"/>
    <mergeCell ref="E87:E88"/>
    <mergeCell ref="F87:F88"/>
    <mergeCell ref="G87:G88"/>
    <mergeCell ref="H87:H88"/>
    <mergeCell ref="I87:I88"/>
    <mergeCell ref="L91:L92"/>
    <mergeCell ref="M91:M92"/>
    <mergeCell ref="N91:N92"/>
    <mergeCell ref="O91:O92"/>
    <mergeCell ref="P91:P92"/>
    <mergeCell ref="Q91:Q92"/>
    <mergeCell ref="R91:R92"/>
    <mergeCell ref="L89:L90"/>
    <mergeCell ref="M89:M90"/>
    <mergeCell ref="N89:N90"/>
    <mergeCell ref="F91:F92"/>
    <mergeCell ref="G91:G92"/>
    <mergeCell ref="H91:H92"/>
    <mergeCell ref="I91:I92"/>
    <mergeCell ref="J91:J92"/>
    <mergeCell ref="K91:K92"/>
    <mergeCell ref="A89:A90"/>
    <mergeCell ref="D89:D90"/>
    <mergeCell ref="E89:E90"/>
    <mergeCell ref="F89:F90"/>
    <mergeCell ref="G89:G90"/>
    <mergeCell ref="H89:H90"/>
    <mergeCell ref="I89:I90"/>
    <mergeCell ref="J89:J90"/>
    <mergeCell ref="K89:K90"/>
    <mergeCell ref="K95:K96"/>
    <mergeCell ref="L95:L96"/>
    <mergeCell ref="M95:M96"/>
    <mergeCell ref="N95:N96"/>
    <mergeCell ref="O95:O96"/>
    <mergeCell ref="P95:P96"/>
    <mergeCell ref="Q95:Q96"/>
    <mergeCell ref="R95:R96"/>
    <mergeCell ref="S95:S96"/>
    <mergeCell ref="T95:T96"/>
    <mergeCell ref="U95:U96"/>
    <mergeCell ref="A91:A92"/>
    <mergeCell ref="D91:D92"/>
    <mergeCell ref="E91:E92"/>
    <mergeCell ref="E93:E94"/>
    <mergeCell ref="S91:S92"/>
    <mergeCell ref="T91:T92"/>
    <mergeCell ref="P93:P94"/>
    <mergeCell ref="Q93:Q94"/>
    <mergeCell ref="R93:R94"/>
    <mergeCell ref="S93:S94"/>
    <mergeCell ref="T93:T94"/>
    <mergeCell ref="U93:U94"/>
    <mergeCell ref="U85:U86"/>
    <mergeCell ref="J83:J84"/>
    <mergeCell ref="K83:K84"/>
    <mergeCell ref="L83:L84"/>
    <mergeCell ref="M83:M84"/>
    <mergeCell ref="N83:N84"/>
    <mergeCell ref="O83:O84"/>
    <mergeCell ref="P83:P84"/>
    <mergeCell ref="Q83:Q84"/>
    <mergeCell ref="R83:R84"/>
    <mergeCell ref="O87:O88"/>
    <mergeCell ref="P87:P88"/>
    <mergeCell ref="Q87:Q88"/>
    <mergeCell ref="R87:R88"/>
    <mergeCell ref="S87:S88"/>
    <mergeCell ref="T87:T88"/>
    <mergeCell ref="U87:U88"/>
    <mergeCell ref="U83:U84"/>
    <mergeCell ref="J87:J88"/>
    <mergeCell ref="K87:K88"/>
    <mergeCell ref="S83:S84"/>
    <mergeCell ref="T83:T84"/>
    <mergeCell ref="T85:T86"/>
    <mergeCell ref="L87:L88"/>
    <mergeCell ref="M87:M88"/>
    <mergeCell ref="N87:N88"/>
    <mergeCell ref="I85:I86"/>
    <mergeCell ref="J85:J86"/>
    <mergeCell ref="K85:K86"/>
    <mergeCell ref="L85:L86"/>
    <mergeCell ref="M85:M86"/>
    <mergeCell ref="N85:N86"/>
    <mergeCell ref="O85:O86"/>
    <mergeCell ref="P85:P86"/>
    <mergeCell ref="Q85:Q86"/>
    <mergeCell ref="R85:R86"/>
    <mergeCell ref="S85:S86"/>
    <mergeCell ref="A83:A84"/>
    <mergeCell ref="D83:D84"/>
    <mergeCell ref="E83:E84"/>
    <mergeCell ref="F83:F84"/>
    <mergeCell ref="G83:G84"/>
    <mergeCell ref="H83:H84"/>
    <mergeCell ref="I83:I84"/>
    <mergeCell ref="A85:A86"/>
    <mergeCell ref="D85:D86"/>
    <mergeCell ref="E85:E86"/>
    <mergeCell ref="F85:F86"/>
    <mergeCell ref="G85:G86"/>
    <mergeCell ref="H85:H86"/>
    <mergeCell ref="U79:U80"/>
    <mergeCell ref="A81:A82"/>
    <mergeCell ref="D81:D82"/>
    <mergeCell ref="E81:E82"/>
    <mergeCell ref="F81:F82"/>
    <mergeCell ref="G81:G82"/>
    <mergeCell ref="H81:H82"/>
    <mergeCell ref="I81:I82"/>
    <mergeCell ref="J81:J82"/>
    <mergeCell ref="K81:K82"/>
    <mergeCell ref="L81:L82"/>
    <mergeCell ref="M81:M82"/>
    <mergeCell ref="N81:N82"/>
    <mergeCell ref="O81:O82"/>
    <mergeCell ref="P81:P82"/>
    <mergeCell ref="Q81:Q82"/>
    <mergeCell ref="R81:R82"/>
    <mergeCell ref="S81:S82"/>
    <mergeCell ref="T81:T82"/>
    <mergeCell ref="U81:U82"/>
    <mergeCell ref="L79:L80"/>
    <mergeCell ref="M79:M80"/>
    <mergeCell ref="N79:N80"/>
    <mergeCell ref="O79:O80"/>
    <mergeCell ref="P79:P80"/>
    <mergeCell ref="Q79:Q80"/>
    <mergeCell ref="R79:R80"/>
    <mergeCell ref="S79:S80"/>
    <mergeCell ref="T79:T80"/>
    <mergeCell ref="A79:A80"/>
    <mergeCell ref="D79:D80"/>
    <mergeCell ref="E79:E80"/>
    <mergeCell ref="F79:F80"/>
    <mergeCell ref="G79:G80"/>
    <mergeCell ref="H79:H80"/>
    <mergeCell ref="I79:I80"/>
    <mergeCell ref="J79:J80"/>
    <mergeCell ref="K79:K80"/>
    <mergeCell ref="U75:U76"/>
    <mergeCell ref="A77:A78"/>
    <mergeCell ref="D77:D78"/>
    <mergeCell ref="E77:E78"/>
    <mergeCell ref="F77:F78"/>
    <mergeCell ref="G77:G78"/>
    <mergeCell ref="H77:H78"/>
    <mergeCell ref="I77:I78"/>
    <mergeCell ref="J77:J78"/>
    <mergeCell ref="K77:K78"/>
    <mergeCell ref="L77:L78"/>
    <mergeCell ref="M77:M78"/>
    <mergeCell ref="N77:N78"/>
    <mergeCell ref="O77:O78"/>
    <mergeCell ref="P77:P78"/>
    <mergeCell ref="Q77:Q78"/>
    <mergeCell ref="R77:R78"/>
    <mergeCell ref="S77:S78"/>
    <mergeCell ref="T77:T78"/>
    <mergeCell ref="U77:U78"/>
    <mergeCell ref="L75:L76"/>
    <mergeCell ref="M75:M76"/>
    <mergeCell ref="N75:N76"/>
    <mergeCell ref="O75:O76"/>
    <mergeCell ref="P75:P76"/>
    <mergeCell ref="Q75:Q76"/>
    <mergeCell ref="R75:R76"/>
    <mergeCell ref="S75:S76"/>
    <mergeCell ref="T75:T76"/>
    <mergeCell ref="A75:A76"/>
    <mergeCell ref="D75:D76"/>
    <mergeCell ref="E75:E76"/>
    <mergeCell ref="F75:F76"/>
    <mergeCell ref="G75:G76"/>
    <mergeCell ref="H75:H76"/>
    <mergeCell ref="I75:I76"/>
    <mergeCell ref="J75:J76"/>
    <mergeCell ref="K75:K76"/>
    <mergeCell ref="U71:U72"/>
    <mergeCell ref="A73:A74"/>
    <mergeCell ref="D73:D74"/>
    <mergeCell ref="E73:E74"/>
    <mergeCell ref="F73:F74"/>
    <mergeCell ref="G73:G74"/>
    <mergeCell ref="H73:H74"/>
    <mergeCell ref="I73:I74"/>
    <mergeCell ref="J73:J74"/>
    <mergeCell ref="K73:K74"/>
    <mergeCell ref="L73:L74"/>
    <mergeCell ref="M73:M74"/>
    <mergeCell ref="N73:N74"/>
    <mergeCell ref="O73:O74"/>
    <mergeCell ref="P73:P74"/>
    <mergeCell ref="Q73:Q74"/>
    <mergeCell ref="R73:R74"/>
    <mergeCell ref="S73:S74"/>
    <mergeCell ref="T73:T74"/>
    <mergeCell ref="U73:U74"/>
    <mergeCell ref="L71:L72"/>
    <mergeCell ref="M71:M72"/>
    <mergeCell ref="N71:N72"/>
    <mergeCell ref="O71:O72"/>
    <mergeCell ref="P71:P72"/>
    <mergeCell ref="Q71:Q72"/>
    <mergeCell ref="R71:R72"/>
    <mergeCell ref="S71:S72"/>
    <mergeCell ref="T71:T72"/>
    <mergeCell ref="A71:A72"/>
    <mergeCell ref="D71:D72"/>
    <mergeCell ref="E71:E72"/>
    <mergeCell ref="F71:F72"/>
    <mergeCell ref="G71:G72"/>
    <mergeCell ref="H71:H72"/>
    <mergeCell ref="I71:I72"/>
    <mergeCell ref="J71:J72"/>
    <mergeCell ref="K71:K72"/>
    <mergeCell ref="U67:U68"/>
    <mergeCell ref="A69:A70"/>
    <mergeCell ref="D69:D70"/>
    <mergeCell ref="E69:E70"/>
    <mergeCell ref="F69:F70"/>
    <mergeCell ref="G69:G70"/>
    <mergeCell ref="H69:H70"/>
    <mergeCell ref="I69:I70"/>
    <mergeCell ref="J69:J70"/>
    <mergeCell ref="K69:K70"/>
    <mergeCell ref="L69:L70"/>
    <mergeCell ref="M69:M70"/>
    <mergeCell ref="N69:N70"/>
    <mergeCell ref="O69:O70"/>
    <mergeCell ref="P69:P70"/>
    <mergeCell ref="Q69:Q70"/>
    <mergeCell ref="R69:R70"/>
    <mergeCell ref="S69:S70"/>
    <mergeCell ref="T69:T70"/>
    <mergeCell ref="U69:U70"/>
    <mergeCell ref="L67:L68"/>
    <mergeCell ref="M67:M68"/>
    <mergeCell ref="N67:N68"/>
    <mergeCell ref="O67:O68"/>
    <mergeCell ref="P67:P68"/>
    <mergeCell ref="Q67:Q68"/>
    <mergeCell ref="R67:R68"/>
    <mergeCell ref="S67:S68"/>
    <mergeCell ref="T67:T68"/>
    <mergeCell ref="A67:A68"/>
    <mergeCell ref="D67:D68"/>
    <mergeCell ref="E67:E68"/>
    <mergeCell ref="F67:F68"/>
    <mergeCell ref="G67:G68"/>
    <mergeCell ref="H67:H68"/>
    <mergeCell ref="I67:I68"/>
    <mergeCell ref="J67:J68"/>
    <mergeCell ref="K67:K68"/>
    <mergeCell ref="U63:U64"/>
    <mergeCell ref="A65:A66"/>
    <mergeCell ref="D65:D66"/>
    <mergeCell ref="E65:E66"/>
    <mergeCell ref="F65:F66"/>
    <mergeCell ref="G65:G66"/>
    <mergeCell ref="H65:H66"/>
    <mergeCell ref="I65:I66"/>
    <mergeCell ref="J65:J66"/>
    <mergeCell ref="K65:K66"/>
    <mergeCell ref="L65:L66"/>
    <mergeCell ref="M65:M66"/>
    <mergeCell ref="N65:N66"/>
    <mergeCell ref="O65:O66"/>
    <mergeCell ref="P65:P66"/>
    <mergeCell ref="Q65:Q66"/>
    <mergeCell ref="R65:R66"/>
    <mergeCell ref="S65:S66"/>
    <mergeCell ref="T65:T66"/>
    <mergeCell ref="U65:U66"/>
    <mergeCell ref="L63:L64"/>
    <mergeCell ref="M63:M64"/>
    <mergeCell ref="N63:N64"/>
    <mergeCell ref="O63:O64"/>
    <mergeCell ref="P63:P64"/>
    <mergeCell ref="Q63:Q64"/>
    <mergeCell ref="R63:R64"/>
    <mergeCell ref="S63:S64"/>
    <mergeCell ref="T63:T64"/>
    <mergeCell ref="A63:A64"/>
    <mergeCell ref="D63:D64"/>
    <mergeCell ref="E63:E64"/>
    <mergeCell ref="F63:F64"/>
    <mergeCell ref="G63:G64"/>
    <mergeCell ref="H63:H64"/>
    <mergeCell ref="I63:I64"/>
    <mergeCell ref="J63:J64"/>
    <mergeCell ref="K63:K64"/>
    <mergeCell ref="O56:O62"/>
    <mergeCell ref="P56:P62"/>
    <mergeCell ref="Q56:Q62"/>
    <mergeCell ref="R56:R62"/>
    <mergeCell ref="S56:S62"/>
    <mergeCell ref="T56:T62"/>
    <mergeCell ref="U56:U62"/>
    <mergeCell ref="S50:U50"/>
    <mergeCell ref="J53:N53"/>
    <mergeCell ref="A55:A62"/>
    <mergeCell ref="B55:C62"/>
    <mergeCell ref="D55:D62"/>
    <mergeCell ref="E55:E62"/>
    <mergeCell ref="F55:F62"/>
    <mergeCell ref="G55:J55"/>
    <mergeCell ref="K55:N55"/>
    <mergeCell ref="O55:T55"/>
    <mergeCell ref="G56:G62"/>
    <mergeCell ref="H56:H62"/>
    <mergeCell ref="I56:I62"/>
    <mergeCell ref="J56:J62"/>
    <mergeCell ref="K56:K62"/>
    <mergeCell ref="L56:L62"/>
    <mergeCell ref="M56:M62"/>
    <mergeCell ref="N56:N62"/>
    <mergeCell ref="B52:F53"/>
    <mergeCell ref="A51:U51"/>
    <mergeCell ref="O52:U53"/>
    <mergeCell ref="O44:U44"/>
    <mergeCell ref="O45:U45"/>
    <mergeCell ref="O46:U46"/>
    <mergeCell ref="O47:U47"/>
    <mergeCell ref="O48:U48"/>
    <mergeCell ref="A43:A48"/>
    <mergeCell ref="B43:E43"/>
    <mergeCell ref="M43:N43"/>
    <mergeCell ref="O43:U43"/>
    <mergeCell ref="L43:L48"/>
    <mergeCell ref="B48:E48"/>
    <mergeCell ref="M44:N44"/>
    <mergeCell ref="M45:N45"/>
    <mergeCell ref="M46:N46"/>
    <mergeCell ref="M47:N47"/>
    <mergeCell ref="M48:N48"/>
    <mergeCell ref="B47:E47"/>
    <mergeCell ref="B46:E46"/>
    <mergeCell ref="B45:E45"/>
    <mergeCell ref="B44:E44"/>
    <mergeCell ref="J6:N6"/>
    <mergeCell ref="J5:N5"/>
    <mergeCell ref="J4:N4"/>
    <mergeCell ref="O6:U6"/>
    <mergeCell ref="O5:U5"/>
    <mergeCell ref="O4:U4"/>
    <mergeCell ref="S1:U1"/>
    <mergeCell ref="A39:C41"/>
    <mergeCell ref="D39:F39"/>
    <mergeCell ref="G39:U39"/>
    <mergeCell ref="E16:U17"/>
    <mergeCell ref="B4:F6"/>
    <mergeCell ref="A2:U2"/>
    <mergeCell ref="U9:U15"/>
    <mergeCell ref="T9:T15"/>
    <mergeCell ref="S9:S15"/>
    <mergeCell ref="R9:R15"/>
    <mergeCell ref="Q9:Q15"/>
    <mergeCell ref="A16:A17"/>
    <mergeCell ref="O8:T8"/>
    <mergeCell ref="E8:E15"/>
    <mergeCell ref="F8:F15"/>
    <mergeCell ref="D8:D15"/>
    <mergeCell ref="A8:A15"/>
    <mergeCell ref="B8:C15"/>
    <mergeCell ref="L9:L15"/>
    <mergeCell ref="K9:K15"/>
    <mergeCell ref="J9:J15"/>
    <mergeCell ref="I9:I15"/>
    <mergeCell ref="H9:H15"/>
    <mergeCell ref="G8:J8"/>
    <mergeCell ref="K8:N8"/>
    <mergeCell ref="G9:G15"/>
    <mergeCell ref="P9:P15"/>
    <mergeCell ref="O9:O15"/>
    <mergeCell ref="N9:N15"/>
    <mergeCell ref="M9:M15"/>
    <mergeCell ref="D16:D17"/>
    <mergeCell ref="A18:A19"/>
    <mergeCell ref="D18:D19"/>
    <mergeCell ref="E18:E19"/>
    <mergeCell ref="F18:F19"/>
    <mergeCell ref="G18:G19"/>
    <mergeCell ref="H18:H19"/>
    <mergeCell ref="I18:I19"/>
    <mergeCell ref="J18:J19"/>
    <mergeCell ref="K18:K19"/>
    <mergeCell ref="L18:L19"/>
    <mergeCell ref="M18:M19"/>
    <mergeCell ref="N18:N19"/>
    <mergeCell ref="O18:O19"/>
    <mergeCell ref="P18:P19"/>
    <mergeCell ref="Q18:Q19"/>
    <mergeCell ref="R20:R21"/>
    <mergeCell ref="S20:S21"/>
    <mergeCell ref="R18:R19"/>
    <mergeCell ref="S18:S19"/>
    <mergeCell ref="T18:T19"/>
    <mergeCell ref="U18:U19"/>
    <mergeCell ref="A20:A21"/>
    <mergeCell ref="D20:D21"/>
    <mergeCell ref="E20:E21"/>
    <mergeCell ref="F20:F21"/>
    <mergeCell ref="G20:G21"/>
    <mergeCell ref="H20:H21"/>
    <mergeCell ref="I20:I21"/>
    <mergeCell ref="J20:J21"/>
    <mergeCell ref="K20:K21"/>
    <mergeCell ref="L20:L21"/>
    <mergeCell ref="M20:M21"/>
    <mergeCell ref="N20:N21"/>
    <mergeCell ref="Q22:Q23"/>
    <mergeCell ref="R22:R23"/>
    <mergeCell ref="S22:S23"/>
    <mergeCell ref="T22:T23"/>
    <mergeCell ref="U22:U23"/>
    <mergeCell ref="T20:T21"/>
    <mergeCell ref="U20:U21"/>
    <mergeCell ref="A22:A23"/>
    <mergeCell ref="D22:D23"/>
    <mergeCell ref="E22:E23"/>
    <mergeCell ref="F22:F23"/>
    <mergeCell ref="G22:G23"/>
    <mergeCell ref="H22:H23"/>
    <mergeCell ref="I22:I23"/>
    <mergeCell ref="J22:J23"/>
    <mergeCell ref="K22:K23"/>
    <mergeCell ref="L22:L23"/>
    <mergeCell ref="M22:M23"/>
    <mergeCell ref="N22:N23"/>
    <mergeCell ref="O22:O23"/>
    <mergeCell ref="P22:P23"/>
    <mergeCell ref="O20:O21"/>
    <mergeCell ref="P20:P21"/>
    <mergeCell ref="Q20:Q21"/>
    <mergeCell ref="R24:R25"/>
    <mergeCell ref="S24:S25"/>
    <mergeCell ref="T24:T25"/>
    <mergeCell ref="U24:U25"/>
    <mergeCell ref="A26:A27"/>
    <mergeCell ref="D26:D27"/>
    <mergeCell ref="E26:E27"/>
    <mergeCell ref="F26:F27"/>
    <mergeCell ref="G26:G27"/>
    <mergeCell ref="H26:H27"/>
    <mergeCell ref="I26:I27"/>
    <mergeCell ref="J26:J27"/>
    <mergeCell ref="K26:K27"/>
    <mergeCell ref="L26:L27"/>
    <mergeCell ref="M26:M27"/>
    <mergeCell ref="N26:N27"/>
    <mergeCell ref="M24:M25"/>
    <mergeCell ref="N24:N25"/>
    <mergeCell ref="O24:O25"/>
    <mergeCell ref="P24:P25"/>
    <mergeCell ref="Q24:Q25"/>
    <mergeCell ref="H24:H25"/>
    <mergeCell ref="I24:I25"/>
    <mergeCell ref="J24:J25"/>
    <mergeCell ref="K24:K25"/>
    <mergeCell ref="L24:L25"/>
    <mergeCell ref="A24:A25"/>
    <mergeCell ref="D24:D25"/>
    <mergeCell ref="R28:R29"/>
    <mergeCell ref="S28:S29"/>
    <mergeCell ref="T28:T29"/>
    <mergeCell ref="U28:U29"/>
    <mergeCell ref="T26:T27"/>
    <mergeCell ref="U26:U27"/>
    <mergeCell ref="A28:A29"/>
    <mergeCell ref="D28:D29"/>
    <mergeCell ref="E28:E29"/>
    <mergeCell ref="F28:F29"/>
    <mergeCell ref="G28:G29"/>
    <mergeCell ref="H28:H29"/>
    <mergeCell ref="I28:I29"/>
    <mergeCell ref="J28:J29"/>
    <mergeCell ref="K28:K29"/>
    <mergeCell ref="L28:L29"/>
    <mergeCell ref="M28:M29"/>
    <mergeCell ref="N28:N29"/>
    <mergeCell ref="O28:O29"/>
    <mergeCell ref="P28:P29"/>
    <mergeCell ref="O26:O27"/>
    <mergeCell ref="P26:P27"/>
    <mergeCell ref="Q26:Q27"/>
    <mergeCell ref="R26:R27"/>
    <mergeCell ref="S26:S27"/>
    <mergeCell ref="R32:R33"/>
    <mergeCell ref="S32:S33"/>
    <mergeCell ref="R30:R31"/>
    <mergeCell ref="S30:S31"/>
    <mergeCell ref="T30:T31"/>
    <mergeCell ref="U30:U31"/>
    <mergeCell ref="A32:A33"/>
    <mergeCell ref="D32:D33"/>
    <mergeCell ref="E32:E33"/>
    <mergeCell ref="F32:F33"/>
    <mergeCell ref="G32:G33"/>
    <mergeCell ref="H32:H33"/>
    <mergeCell ref="I32:I33"/>
    <mergeCell ref="J32:J33"/>
    <mergeCell ref="K32:K33"/>
    <mergeCell ref="L32:L33"/>
    <mergeCell ref="M32:M33"/>
    <mergeCell ref="N32:N33"/>
    <mergeCell ref="M30:M31"/>
    <mergeCell ref="N30:N31"/>
    <mergeCell ref="O30:O31"/>
    <mergeCell ref="P30:P31"/>
    <mergeCell ref="Q30:Q31"/>
    <mergeCell ref="H30:H31"/>
    <mergeCell ref="I30:I31"/>
    <mergeCell ref="J30:J31"/>
    <mergeCell ref="K30:K31"/>
    <mergeCell ref="L30:L31"/>
    <mergeCell ref="A30:A31"/>
    <mergeCell ref="D30:D31"/>
    <mergeCell ref="H36:H37"/>
    <mergeCell ref="F34:F35"/>
    <mergeCell ref="G34:G35"/>
    <mergeCell ref="H34:H35"/>
    <mergeCell ref="I34:I35"/>
    <mergeCell ref="J34:J35"/>
    <mergeCell ref="K34:K35"/>
    <mergeCell ref="L34:L35"/>
    <mergeCell ref="M34:M35"/>
    <mergeCell ref="N34:N35"/>
    <mergeCell ref="O34:O35"/>
    <mergeCell ref="P34:P35"/>
    <mergeCell ref="O32:O33"/>
    <mergeCell ref="P32:P33"/>
    <mergeCell ref="Q32:Q33"/>
    <mergeCell ref="E24:E25"/>
    <mergeCell ref="F30:F31"/>
    <mergeCell ref="G30:G31"/>
    <mergeCell ref="Q28:Q29"/>
    <mergeCell ref="F24:F25"/>
    <mergeCell ref="G24:G25"/>
    <mergeCell ref="E30:E31"/>
    <mergeCell ref="Q34:Q35"/>
    <mergeCell ref="AX1:BJ2"/>
    <mergeCell ref="AX15:BC16"/>
    <mergeCell ref="L49:U49"/>
    <mergeCell ref="R34:R35"/>
    <mergeCell ref="S34:S35"/>
    <mergeCell ref="T34:T35"/>
    <mergeCell ref="U34:U35"/>
    <mergeCell ref="T32:T33"/>
    <mergeCell ref="U32:U33"/>
    <mergeCell ref="A34:A35"/>
    <mergeCell ref="D34:D35"/>
    <mergeCell ref="E34:E35"/>
    <mergeCell ref="A1:C1"/>
    <mergeCell ref="F40:F41"/>
    <mergeCell ref="I36:I37"/>
    <mergeCell ref="J36:J37"/>
    <mergeCell ref="K36:K37"/>
    <mergeCell ref="L36:L37"/>
    <mergeCell ref="A36:A37"/>
    <mergeCell ref="D36:D37"/>
    <mergeCell ref="E36:E37"/>
    <mergeCell ref="F36:F37"/>
    <mergeCell ref="G36:G37"/>
    <mergeCell ref="R36:R37"/>
    <mergeCell ref="S36:S37"/>
    <mergeCell ref="T36:T37"/>
    <mergeCell ref="U36:U37"/>
    <mergeCell ref="M36:M37"/>
    <mergeCell ref="N36:N37"/>
    <mergeCell ref="O36:O37"/>
    <mergeCell ref="P36:P37"/>
    <mergeCell ref="Q36:Q37"/>
  </mergeCells>
  <phoneticPr fontId="1"/>
  <conditionalFormatting sqref="M45:U45">
    <cfRule type="expression" dxfId="4" priority="9">
      <formula>$W$49&lt;=1</formula>
    </cfRule>
  </conditionalFormatting>
  <conditionalFormatting sqref="M46:U46">
    <cfRule type="expression" dxfId="3" priority="8">
      <formula>$W$49&lt;=2</formula>
    </cfRule>
  </conditionalFormatting>
  <conditionalFormatting sqref="M47:U47">
    <cfRule type="expression" dxfId="2" priority="7">
      <formula>$W$49&lt;=3</formula>
    </cfRule>
  </conditionalFormatting>
  <conditionalFormatting sqref="M48:U48">
    <cfRule type="expression" dxfId="1" priority="6">
      <formula>$W$49&lt;=4</formula>
    </cfRule>
  </conditionalFormatting>
  <conditionalFormatting sqref="AZ20:BH35">
    <cfRule type="cellIs" dxfId="0" priority="1" operator="greaterThanOrEqual">
      <formula>3</formula>
    </cfRule>
  </conditionalFormatting>
  <dataValidations count="6">
    <dataValidation type="list" allowBlank="1" showInputMessage="1" showErrorMessage="1" sqref="G255:U288 G18:U37 G111:U144 G207:U240 G63:U96 G159:U192" xr:uid="{2A27C4E6-7BCE-4D79-9025-8721DA8FC7E3}">
      <formula1>"○"</formula1>
    </dataValidation>
    <dataValidation type="list" allowBlank="1" showInputMessage="1" showErrorMessage="1" sqref="D255:D288 D16:D37 D63:D96 D111:D144 D207:D240 D159:D192" xr:uid="{EEC3324F-2ADA-4EFA-A270-C91DCF1E1ACA}">
      <formula1>"男,女"</formula1>
    </dataValidation>
    <dataValidation type="list" allowBlank="1" showInputMessage="1" showErrorMessage="1" sqref="E255:E288 E18:E37 E63:E96 E111:E144 E207:E240 E159:E192" xr:uid="{47082422-273F-4533-818E-B4F1718B9397}">
      <formula1>"A,B,C,D,E,F,G,H,I"</formula1>
    </dataValidation>
    <dataValidation type="decimal" imeMode="halfAlpha" allowBlank="1" showInputMessage="1" showErrorMessage="1" errorTitle="エントリータイム入力エラー" error="10秒～20分以内で入力して下さい。_x000a_1分以上の場合は、_x000a_1分45秒67→「145.67」の形式で入力して下さい。" promptTitle="エントリータイム入力" prompt="例　30秒45 → 30.45_x000a_1分13秒32 → 113.32" sqref="F269 F271 F273 F275 F277 F279 F281 F283 F285 F287 F255 F257 F259 F261 F263 F265 F267 F18 F20 F22 F24 F26 F28 F30 F32 F34 F36 F63 F65 F67 F69 F71 F73 F75 F77 F79 F81 F83 F85 F87 F89 F91 F93 F95 F129 F131 F133 F135 F137 F139 F141 F143 F175 F177 F179 F181 F183 F185 F187 F189 F191 F207 F209 F211 F213 F215 F217 F219 F221 F223 F225 F227 F229 F231 F233 F235 F237 F239 F44:F47 F111 F113 F115 F117 F119 F121 F123 F125 F127 F159 F161 F163 F165 F167 F169 F171 F173" xr:uid="{D464B2EF-2DA0-4455-BA58-1D81E61318D6}">
      <formula1>10</formula1>
      <formula2>2000</formula2>
    </dataValidation>
    <dataValidation type="list" allowBlank="1" showInputMessage="1" showErrorMessage="1" sqref="F48" xr:uid="{CCBD1BEF-F5D3-4C4C-B51F-AD5F1C1DAF23}">
      <formula1>"参加,不参加"</formula1>
    </dataValidation>
    <dataValidation imeMode="halfKatakana" allowBlank="1" showInputMessage="1" showErrorMessage="1" sqref="B267:C267 B269:C269 B271:C271 B273:C273 B275:C275 B277:C277 B279:C279 B281:C281 B283:C283 B285:C285 B287:C287 B219:C219 B221:C221 B223:C223 B225:C225 B227:C227 B229:C229 B231:C231 B233:C233 B235:C235 B237:C237 B239:C239 B255:C255 B257:C257 B259:C259 B261:C261 B263:C263 B265:C265 B215:C215 B217:C217 B175:C175 B177:C177 B179:C179 B181:C181 B183:C183 B185:C185 B187:C187 B189:C189 B191:C191 B207:C207 B209:C209 B211:C211 B213:C213" xr:uid="{A779ADA2-6826-4BFF-A77A-F1C393C5369E}"/>
  </dataValidations>
  <printOptions horizontalCentered="1" verticalCentered="1"/>
  <pageMargins left="0.19685039370078741" right="0.19685039370078741" top="0.19685039370078741" bottom="0.19685039370078741"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6F80ED-6A45-430F-9EF7-FDEF1E225A49}">
  <dimension ref="A1:BE96"/>
  <sheetViews>
    <sheetView topLeftCell="F1" workbookViewId="0">
      <selection activeCell="Q2" sqref="Q2"/>
    </sheetView>
  </sheetViews>
  <sheetFormatPr defaultRowHeight="18.75"/>
  <cols>
    <col min="1" max="52" width="9" style="51"/>
    <col min="53" max="53" width="23.5" style="51" bestFit="1" customWidth="1"/>
    <col min="54" max="54" width="6.5" style="51" bestFit="1" customWidth="1"/>
    <col min="55" max="55" width="9" style="51"/>
    <col min="56" max="56" width="7.125" style="51" bestFit="1" customWidth="1"/>
    <col min="57" max="57" width="3.5" style="51" bestFit="1" customWidth="1"/>
    <col min="58" max="16384" width="9" style="51"/>
  </cols>
  <sheetData>
    <row r="1" spans="1:57">
      <c r="M1" s="51" t="s">
        <v>109</v>
      </c>
      <c r="N1" s="51" t="s">
        <v>110</v>
      </c>
      <c r="O1" s="51" t="s">
        <v>111</v>
      </c>
      <c r="P1" s="51" t="s">
        <v>112</v>
      </c>
      <c r="Q1" s="51" t="s">
        <v>113</v>
      </c>
      <c r="R1" s="51" t="s">
        <v>114</v>
      </c>
      <c r="S1" s="51" t="s">
        <v>115</v>
      </c>
      <c r="T1" s="51" t="s">
        <v>116</v>
      </c>
      <c r="U1" s="51" t="s">
        <v>117</v>
      </c>
      <c r="V1" s="51" t="s">
        <v>118</v>
      </c>
      <c r="W1" s="51" t="s">
        <v>119</v>
      </c>
      <c r="X1" s="51" t="s">
        <v>120</v>
      </c>
      <c r="Y1" s="51" t="s">
        <v>121</v>
      </c>
      <c r="Z1" s="51" t="s">
        <v>122</v>
      </c>
      <c r="AA1" s="51" t="s">
        <v>123</v>
      </c>
      <c r="AB1" s="51" t="s">
        <v>124</v>
      </c>
      <c r="AC1" s="51" t="s">
        <v>125</v>
      </c>
      <c r="AD1" s="51" t="s">
        <v>126</v>
      </c>
      <c r="AE1" s="51" t="s">
        <v>127</v>
      </c>
      <c r="AF1" s="51" t="s">
        <v>128</v>
      </c>
      <c r="AG1" s="51" t="s">
        <v>129</v>
      </c>
      <c r="AH1" s="51" t="s">
        <v>130</v>
      </c>
      <c r="AI1" s="51" t="s">
        <v>131</v>
      </c>
      <c r="AJ1" s="51" t="s">
        <v>132</v>
      </c>
      <c r="AK1" s="51" t="s">
        <v>133</v>
      </c>
      <c r="AL1" s="51" t="s">
        <v>134</v>
      </c>
      <c r="AM1" s="51" t="s">
        <v>135</v>
      </c>
      <c r="AN1" s="51" t="s">
        <v>136</v>
      </c>
      <c r="AO1" s="51" t="s">
        <v>137</v>
      </c>
      <c r="AP1" s="51" t="s">
        <v>138</v>
      </c>
      <c r="AQ1" s="51" t="s">
        <v>139</v>
      </c>
      <c r="AR1" s="51" t="s">
        <v>140</v>
      </c>
      <c r="AS1" s="51" t="s">
        <v>141</v>
      </c>
      <c r="AT1" s="51" t="s">
        <v>142</v>
      </c>
      <c r="AU1" s="51" t="s">
        <v>143</v>
      </c>
      <c r="AV1" s="51" t="s">
        <v>144</v>
      </c>
      <c r="AW1" s="51" t="s">
        <v>145</v>
      </c>
    </row>
    <row r="2" spans="1:57">
      <c r="A2" s="51">
        <v>1</v>
      </c>
      <c r="B2" s="51">
        <f>'申込書(水泳)'!Z19</f>
        <v>0</v>
      </c>
      <c r="C2" s="51" t="str">
        <f>'申込書(水泳)'!AA19</f>
        <v/>
      </c>
      <c r="D2" s="51" t="str">
        <f>'申込書(水泳)'!AB19</f>
        <v/>
      </c>
      <c r="E2" s="51" t="str">
        <f>'申込書(水泳)'!AC19</f>
        <v/>
      </c>
      <c r="F2" s="51" t="str">
        <f>'申込書(水泳)'!AD19</f>
        <v/>
      </c>
      <c r="G2" s="51">
        <f>'申込書(水泳)'!AE19</f>
        <v>0</v>
      </c>
      <c r="H2" s="51">
        <f>'申込書(水泳)'!AF19</f>
        <v>0</v>
      </c>
      <c r="I2" s="51" t="e">
        <f>'申込書(水泳)'!AG19</f>
        <v>#N/A</v>
      </c>
      <c r="J2" s="51" t="e">
        <f>'申込書(水泳)'!AH19</f>
        <v>#N/A</v>
      </c>
      <c r="K2" s="51" t="str">
        <f>'申込書(水泳)'!AI19</f>
        <v>000.00</v>
      </c>
      <c r="O2" s="51" t="str">
        <f>IF(G2="男","1","2")</f>
        <v>2</v>
      </c>
      <c r="P2" s="51" t="str">
        <f>C2&amp;"　"&amp;D2</f>
        <v>　</v>
      </c>
      <c r="Q2" s="51" t="str">
        <f>ASC(E2&amp;" "&amp;F2)</f>
        <v xml:space="preserve"> </v>
      </c>
      <c r="R2" s="51" t="s">
        <v>184</v>
      </c>
      <c r="T2" s="51" t="str">
        <f>IF(C2="","",5)</f>
        <v/>
      </c>
      <c r="U2" s="51" t="e">
        <f>VLOOKUP(H2,$BD$3:$BE$13,2,FALSE)</f>
        <v>#N/A</v>
      </c>
      <c r="W2" s="51">
        <f>B2</f>
        <v>0</v>
      </c>
      <c r="AD2" s="51" t="str">
        <f>IF(C2="","",VLOOKUP(I2&amp;J2,$BA$3:$BB$30,2,FALSE))</f>
        <v/>
      </c>
      <c r="AE2" s="51" t="str">
        <f>IF(K2="","",TEXT(K2,"000.00"))</f>
        <v>000.00</v>
      </c>
      <c r="BA2" s="51" t="s">
        <v>146</v>
      </c>
      <c r="BD2" s="51" t="s">
        <v>147</v>
      </c>
    </row>
    <row r="3" spans="1:57">
      <c r="A3" s="51">
        <v>2</v>
      </c>
      <c r="B3" s="51">
        <f>'申込書(水泳)'!Z21</f>
        <v>0</v>
      </c>
      <c r="C3" s="51" t="str">
        <f>'申込書(水泳)'!AA21</f>
        <v/>
      </c>
      <c r="D3" s="51" t="str">
        <f>'申込書(水泳)'!AB21</f>
        <v/>
      </c>
      <c r="E3" s="51" t="str">
        <f>'申込書(水泳)'!AC21</f>
        <v/>
      </c>
      <c r="F3" s="51" t="str">
        <f>'申込書(水泳)'!AD21</f>
        <v/>
      </c>
      <c r="G3" s="51">
        <f>'申込書(水泳)'!AE21</f>
        <v>0</v>
      </c>
      <c r="H3" s="51">
        <f>'申込書(水泳)'!AF21</f>
        <v>0</v>
      </c>
      <c r="I3" s="51" t="e">
        <f>'申込書(水泳)'!AG21</f>
        <v>#N/A</v>
      </c>
      <c r="J3" s="51" t="e">
        <f>'申込書(水泳)'!AH21</f>
        <v>#N/A</v>
      </c>
      <c r="K3" s="51" t="str">
        <f>'申込書(水泳)'!AI21</f>
        <v>000.00</v>
      </c>
      <c r="O3" s="51" t="str">
        <f t="shared" ref="O3:O66" si="0">IF(G3="男","1","2")</f>
        <v>2</v>
      </c>
      <c r="P3" s="51" t="str">
        <f t="shared" ref="P3:P26" si="1">C3&amp;"　"&amp;D3</f>
        <v>　</v>
      </c>
      <c r="Q3" s="51" t="str">
        <f t="shared" ref="Q3:Q66" si="2">ASC(E3&amp;" "&amp;F3)</f>
        <v xml:space="preserve"> </v>
      </c>
      <c r="R3" s="51" t="s">
        <v>184</v>
      </c>
      <c r="T3" s="51" t="str">
        <f t="shared" ref="T3:T26" si="3">IF(C3="","",5)</f>
        <v/>
      </c>
      <c r="U3" s="51" t="e">
        <f t="shared" ref="U3:U26" si="4">VLOOKUP(H3,$BD$3:$BE$13,2,FALSE)</f>
        <v>#N/A</v>
      </c>
      <c r="W3" s="51">
        <f t="shared" ref="W3:W26" si="5">B3</f>
        <v>0</v>
      </c>
      <c r="AD3" s="51" t="str">
        <f t="shared" ref="AD3:AD26" si="6">IF(C3="","",VLOOKUP(I3&amp;J3,$BA$3:$BB$30,2,FALSE))</f>
        <v/>
      </c>
      <c r="AE3" s="51" t="str">
        <f t="shared" ref="AE3:AE66" si="7">IF(K3="","",TEXT(K3,"000.00"))</f>
        <v>000.00</v>
      </c>
      <c r="BA3" s="51" t="s">
        <v>153</v>
      </c>
      <c r="BB3" s="51">
        <v>10025</v>
      </c>
      <c r="BD3" s="51" t="s">
        <v>44</v>
      </c>
      <c r="BE3" s="51">
        <v>1</v>
      </c>
    </row>
    <row r="4" spans="1:57">
      <c r="A4" s="51">
        <v>3</v>
      </c>
      <c r="B4" s="51">
        <f>'申込書(水泳)'!Z23</f>
        <v>0</v>
      </c>
      <c r="C4" s="51" t="str">
        <f>'申込書(水泳)'!AA23</f>
        <v/>
      </c>
      <c r="D4" s="51" t="str">
        <f>'申込書(水泳)'!AB23</f>
        <v/>
      </c>
      <c r="E4" s="51" t="str">
        <f>'申込書(水泳)'!AC23</f>
        <v/>
      </c>
      <c r="F4" s="51" t="str">
        <f>'申込書(水泳)'!AD23</f>
        <v/>
      </c>
      <c r="G4" s="51">
        <f>'申込書(水泳)'!AE23</f>
        <v>0</v>
      </c>
      <c r="H4" s="51">
        <f>'申込書(水泳)'!AF23</f>
        <v>0</v>
      </c>
      <c r="I4" s="51" t="e">
        <f>'申込書(水泳)'!AG23</f>
        <v>#N/A</v>
      </c>
      <c r="J4" s="51" t="e">
        <f>'申込書(水泳)'!AH23</f>
        <v>#N/A</v>
      </c>
      <c r="K4" s="51" t="str">
        <f>'申込書(水泳)'!AI23</f>
        <v>000.00</v>
      </c>
      <c r="O4" s="51" t="str">
        <f t="shared" si="0"/>
        <v>2</v>
      </c>
      <c r="P4" s="51" t="str">
        <f t="shared" si="1"/>
        <v>　</v>
      </c>
      <c r="Q4" s="51" t="str">
        <f t="shared" si="2"/>
        <v xml:space="preserve"> </v>
      </c>
      <c r="R4" s="51" t="s">
        <v>183</v>
      </c>
      <c r="T4" s="51" t="str">
        <f t="shared" si="3"/>
        <v/>
      </c>
      <c r="U4" s="51" t="e">
        <f t="shared" si="4"/>
        <v>#N/A</v>
      </c>
      <c r="W4" s="51">
        <f t="shared" si="5"/>
        <v>0</v>
      </c>
      <c r="AD4" s="51" t="str">
        <f t="shared" si="6"/>
        <v/>
      </c>
      <c r="AE4" s="51" t="str">
        <f t="shared" si="7"/>
        <v>000.00</v>
      </c>
      <c r="BA4" s="51" t="s">
        <v>154</v>
      </c>
      <c r="BB4" s="51">
        <v>10050</v>
      </c>
      <c r="BD4" s="51" t="s">
        <v>45</v>
      </c>
      <c r="BE4" s="51">
        <v>2</v>
      </c>
    </row>
    <row r="5" spans="1:57">
      <c r="A5" s="51">
        <v>4</v>
      </c>
      <c r="B5" s="51">
        <f>'申込書(水泳)'!Z25</f>
        <v>0</v>
      </c>
      <c r="C5" s="51" t="str">
        <f>'申込書(水泳)'!AA25</f>
        <v/>
      </c>
      <c r="D5" s="51" t="str">
        <f>'申込書(水泳)'!AB25</f>
        <v/>
      </c>
      <c r="E5" s="51" t="str">
        <f>'申込書(水泳)'!AC25</f>
        <v/>
      </c>
      <c r="F5" s="51" t="str">
        <f>'申込書(水泳)'!AD25</f>
        <v/>
      </c>
      <c r="G5" s="51">
        <f>'申込書(水泳)'!AE25</f>
        <v>0</v>
      </c>
      <c r="H5" s="51">
        <f>'申込書(水泳)'!AF25</f>
        <v>0</v>
      </c>
      <c r="I5" s="51" t="e">
        <f>'申込書(水泳)'!AG25</f>
        <v>#N/A</v>
      </c>
      <c r="J5" s="51" t="e">
        <f>'申込書(水泳)'!AH25</f>
        <v>#N/A</v>
      </c>
      <c r="K5" s="51" t="str">
        <f>'申込書(水泳)'!AI25</f>
        <v>000.00</v>
      </c>
      <c r="O5" s="51" t="str">
        <f t="shared" si="0"/>
        <v>2</v>
      </c>
      <c r="P5" s="51" t="str">
        <f t="shared" si="1"/>
        <v>　</v>
      </c>
      <c r="Q5" s="51" t="str">
        <f t="shared" si="2"/>
        <v xml:space="preserve"> </v>
      </c>
      <c r="R5" s="51" t="s">
        <v>183</v>
      </c>
      <c r="T5" s="51" t="str">
        <f t="shared" si="3"/>
        <v/>
      </c>
      <c r="U5" s="51" t="e">
        <f t="shared" si="4"/>
        <v>#N/A</v>
      </c>
      <c r="W5" s="51">
        <f t="shared" si="5"/>
        <v>0</v>
      </c>
      <c r="AD5" s="51" t="str">
        <f t="shared" si="6"/>
        <v/>
      </c>
      <c r="AE5" s="51" t="str">
        <f t="shared" si="7"/>
        <v>000.00</v>
      </c>
      <c r="BA5" s="51" t="s">
        <v>155</v>
      </c>
      <c r="BB5" s="51">
        <v>10100</v>
      </c>
      <c r="BD5" s="51" t="s">
        <v>46</v>
      </c>
      <c r="BE5" s="51">
        <v>3</v>
      </c>
    </row>
    <row r="6" spans="1:57">
      <c r="A6" s="51">
        <v>5</v>
      </c>
      <c r="B6" s="51">
        <f>'申込書(水泳)'!Z27</f>
        <v>0</v>
      </c>
      <c r="C6" s="51" t="str">
        <f>'申込書(水泳)'!AA27</f>
        <v/>
      </c>
      <c r="D6" s="51" t="str">
        <f>'申込書(水泳)'!AB27</f>
        <v/>
      </c>
      <c r="E6" s="51" t="str">
        <f>'申込書(水泳)'!AC27</f>
        <v/>
      </c>
      <c r="F6" s="51" t="str">
        <f>'申込書(水泳)'!AD27</f>
        <v/>
      </c>
      <c r="G6" s="51">
        <f>'申込書(水泳)'!AE27</f>
        <v>0</v>
      </c>
      <c r="H6" s="51">
        <f>'申込書(水泳)'!AF27</f>
        <v>0</v>
      </c>
      <c r="I6" s="51" t="e">
        <f>'申込書(水泳)'!AG27</f>
        <v>#N/A</v>
      </c>
      <c r="J6" s="51" t="e">
        <f>'申込書(水泳)'!AH27</f>
        <v>#N/A</v>
      </c>
      <c r="K6" s="51" t="str">
        <f>'申込書(水泳)'!AI27</f>
        <v>000.00</v>
      </c>
      <c r="O6" s="51" t="str">
        <f t="shared" si="0"/>
        <v>2</v>
      </c>
      <c r="P6" s="51" t="str">
        <f t="shared" si="1"/>
        <v>　</v>
      </c>
      <c r="Q6" s="51" t="str">
        <f t="shared" si="2"/>
        <v xml:space="preserve"> </v>
      </c>
      <c r="R6" s="51" t="s">
        <v>183</v>
      </c>
      <c r="T6" s="51" t="str">
        <f t="shared" si="3"/>
        <v/>
      </c>
      <c r="U6" s="51" t="e">
        <f t="shared" si="4"/>
        <v>#N/A</v>
      </c>
      <c r="W6" s="51">
        <f t="shared" si="5"/>
        <v>0</v>
      </c>
      <c r="AD6" s="51" t="str">
        <f t="shared" si="6"/>
        <v/>
      </c>
      <c r="AE6" s="51" t="str">
        <f t="shared" si="7"/>
        <v>000.00</v>
      </c>
      <c r="BA6" s="51" t="s">
        <v>156</v>
      </c>
      <c r="BB6" s="51">
        <v>10200</v>
      </c>
      <c r="BD6" s="51" t="s">
        <v>47</v>
      </c>
      <c r="BE6" s="51">
        <v>4</v>
      </c>
    </row>
    <row r="7" spans="1:57">
      <c r="A7" s="51">
        <v>6</v>
      </c>
      <c r="B7" s="51">
        <f>'申込書(水泳)'!Z29</f>
        <v>0</v>
      </c>
      <c r="C7" s="51" t="str">
        <f>'申込書(水泳)'!AA29</f>
        <v/>
      </c>
      <c r="D7" s="51" t="str">
        <f>'申込書(水泳)'!AB29</f>
        <v/>
      </c>
      <c r="E7" s="51" t="str">
        <f>'申込書(水泳)'!AC29</f>
        <v/>
      </c>
      <c r="F7" s="51" t="str">
        <f>'申込書(水泳)'!AD29</f>
        <v/>
      </c>
      <c r="G7" s="51">
        <f>'申込書(水泳)'!AE29</f>
        <v>0</v>
      </c>
      <c r="H7" s="51">
        <f>'申込書(水泳)'!AF29</f>
        <v>0</v>
      </c>
      <c r="I7" s="51" t="e">
        <f>'申込書(水泳)'!AG29</f>
        <v>#N/A</v>
      </c>
      <c r="J7" s="51" t="e">
        <f>'申込書(水泳)'!AH29</f>
        <v>#N/A</v>
      </c>
      <c r="K7" s="51" t="str">
        <f>'申込書(水泳)'!AI29</f>
        <v>000.00</v>
      </c>
      <c r="O7" s="51" t="str">
        <f t="shared" si="0"/>
        <v>2</v>
      </c>
      <c r="P7" s="51" t="str">
        <f t="shared" si="1"/>
        <v>　</v>
      </c>
      <c r="Q7" s="51" t="str">
        <f t="shared" si="2"/>
        <v xml:space="preserve"> </v>
      </c>
      <c r="R7" s="51" t="s">
        <v>183</v>
      </c>
      <c r="T7" s="51" t="str">
        <f t="shared" si="3"/>
        <v/>
      </c>
      <c r="U7" s="51" t="e">
        <f t="shared" si="4"/>
        <v>#N/A</v>
      </c>
      <c r="W7" s="51">
        <f t="shared" si="5"/>
        <v>0</v>
      </c>
      <c r="AD7" s="51" t="str">
        <f t="shared" si="6"/>
        <v/>
      </c>
      <c r="AE7" s="51" t="str">
        <f t="shared" si="7"/>
        <v>000.00</v>
      </c>
      <c r="BA7" s="51" t="s">
        <v>157</v>
      </c>
      <c r="BB7" s="51">
        <v>10400</v>
      </c>
      <c r="BD7" s="51" t="s">
        <v>48</v>
      </c>
      <c r="BE7" s="51">
        <v>5</v>
      </c>
    </row>
    <row r="8" spans="1:57">
      <c r="A8" s="51">
        <v>7</v>
      </c>
      <c r="B8" s="51">
        <f>'申込書(水泳)'!Z31</f>
        <v>0</v>
      </c>
      <c r="C8" s="51" t="str">
        <f>'申込書(水泳)'!AA31</f>
        <v/>
      </c>
      <c r="D8" s="51" t="str">
        <f>'申込書(水泳)'!AB31</f>
        <v/>
      </c>
      <c r="E8" s="51" t="str">
        <f>'申込書(水泳)'!AC31</f>
        <v/>
      </c>
      <c r="F8" s="51" t="str">
        <f>'申込書(水泳)'!AD31</f>
        <v/>
      </c>
      <c r="G8" s="51">
        <f>'申込書(水泳)'!AE31</f>
        <v>0</v>
      </c>
      <c r="H8" s="51">
        <f>'申込書(水泳)'!AF31</f>
        <v>0</v>
      </c>
      <c r="I8" s="51" t="e">
        <f>'申込書(水泳)'!AG31</f>
        <v>#N/A</v>
      </c>
      <c r="J8" s="51" t="e">
        <f>'申込書(水泳)'!AH31</f>
        <v>#N/A</v>
      </c>
      <c r="K8" s="51" t="str">
        <f>'申込書(水泳)'!AI31</f>
        <v>000.00</v>
      </c>
      <c r="O8" s="51" t="str">
        <f t="shared" si="0"/>
        <v>2</v>
      </c>
      <c r="P8" s="51" t="str">
        <f t="shared" si="1"/>
        <v>　</v>
      </c>
      <c r="Q8" s="51" t="str">
        <f t="shared" si="2"/>
        <v xml:space="preserve"> </v>
      </c>
      <c r="R8" s="51" t="s">
        <v>183</v>
      </c>
      <c r="T8" s="51" t="str">
        <f t="shared" si="3"/>
        <v/>
      </c>
      <c r="U8" s="51" t="e">
        <f t="shared" si="4"/>
        <v>#N/A</v>
      </c>
      <c r="W8" s="51">
        <f t="shared" si="5"/>
        <v>0</v>
      </c>
      <c r="AD8" s="51" t="str">
        <f t="shared" si="6"/>
        <v/>
      </c>
      <c r="AE8" s="51" t="str">
        <f t="shared" si="7"/>
        <v>000.00</v>
      </c>
      <c r="BA8" s="51" t="s">
        <v>158</v>
      </c>
      <c r="BB8" s="51">
        <v>10800</v>
      </c>
      <c r="BD8" s="51" t="s">
        <v>49</v>
      </c>
      <c r="BE8" s="51">
        <v>6</v>
      </c>
    </row>
    <row r="9" spans="1:57">
      <c r="A9" s="51">
        <v>8</v>
      </c>
      <c r="B9" s="51">
        <f>'申込書(水泳)'!Z33</f>
        <v>0</v>
      </c>
      <c r="C9" s="51" t="str">
        <f>'申込書(水泳)'!AA33</f>
        <v/>
      </c>
      <c r="D9" s="51" t="str">
        <f>'申込書(水泳)'!AB33</f>
        <v/>
      </c>
      <c r="E9" s="51" t="str">
        <f>'申込書(水泳)'!AC33</f>
        <v/>
      </c>
      <c r="F9" s="51" t="str">
        <f>'申込書(水泳)'!AD33</f>
        <v/>
      </c>
      <c r="G9" s="51">
        <f>'申込書(水泳)'!AE33</f>
        <v>0</v>
      </c>
      <c r="H9" s="51">
        <f>'申込書(水泳)'!AF33</f>
        <v>0</v>
      </c>
      <c r="I9" s="51" t="e">
        <f>'申込書(水泳)'!AG33</f>
        <v>#N/A</v>
      </c>
      <c r="J9" s="51" t="e">
        <f>'申込書(水泳)'!AH33</f>
        <v>#N/A</v>
      </c>
      <c r="K9" s="51" t="str">
        <f>'申込書(水泳)'!AI33</f>
        <v>000.00</v>
      </c>
      <c r="O9" s="51" t="str">
        <f t="shared" si="0"/>
        <v>2</v>
      </c>
      <c r="P9" s="51" t="str">
        <f t="shared" si="1"/>
        <v>　</v>
      </c>
      <c r="Q9" s="51" t="str">
        <f t="shared" si="2"/>
        <v xml:space="preserve"> </v>
      </c>
      <c r="R9" s="51" t="s">
        <v>183</v>
      </c>
      <c r="T9" s="51" t="str">
        <f t="shared" si="3"/>
        <v/>
      </c>
      <c r="U9" s="51" t="e">
        <f t="shared" si="4"/>
        <v>#N/A</v>
      </c>
      <c r="W9" s="51">
        <f t="shared" si="5"/>
        <v>0</v>
      </c>
      <c r="AD9" s="51" t="str">
        <f t="shared" si="6"/>
        <v/>
      </c>
      <c r="AE9" s="51" t="str">
        <f t="shared" si="7"/>
        <v>000.00</v>
      </c>
      <c r="BA9" s="51" t="s">
        <v>159</v>
      </c>
      <c r="BB9" s="51">
        <v>11500</v>
      </c>
      <c r="BD9" s="51" t="s">
        <v>50</v>
      </c>
      <c r="BE9" s="51">
        <v>7</v>
      </c>
    </row>
    <row r="10" spans="1:57">
      <c r="A10" s="51">
        <v>9</v>
      </c>
      <c r="B10" s="51">
        <f>'申込書(水泳)'!Z35</f>
        <v>0</v>
      </c>
      <c r="C10" s="51" t="str">
        <f>'申込書(水泳)'!AA35</f>
        <v/>
      </c>
      <c r="D10" s="51" t="str">
        <f>'申込書(水泳)'!AB35</f>
        <v/>
      </c>
      <c r="E10" s="51" t="str">
        <f>'申込書(水泳)'!AC35</f>
        <v/>
      </c>
      <c r="F10" s="51" t="str">
        <f>'申込書(水泳)'!AD35</f>
        <v/>
      </c>
      <c r="G10" s="51">
        <f>'申込書(水泳)'!AE35</f>
        <v>0</v>
      </c>
      <c r="H10" s="51">
        <f>'申込書(水泳)'!AF35</f>
        <v>0</v>
      </c>
      <c r="I10" s="51" t="e">
        <f>'申込書(水泳)'!AG35</f>
        <v>#N/A</v>
      </c>
      <c r="J10" s="51" t="e">
        <f>'申込書(水泳)'!AH35</f>
        <v>#N/A</v>
      </c>
      <c r="K10" s="51" t="str">
        <f>'申込書(水泳)'!AI35</f>
        <v>000.00</v>
      </c>
      <c r="O10" s="51" t="str">
        <f t="shared" si="0"/>
        <v>2</v>
      </c>
      <c r="P10" s="51" t="str">
        <f t="shared" si="1"/>
        <v>　</v>
      </c>
      <c r="Q10" s="51" t="str">
        <f t="shared" si="2"/>
        <v xml:space="preserve"> </v>
      </c>
      <c r="R10" s="51" t="s">
        <v>183</v>
      </c>
      <c r="T10" s="51" t="str">
        <f t="shared" si="3"/>
        <v/>
      </c>
      <c r="U10" s="51" t="e">
        <f t="shared" si="4"/>
        <v>#N/A</v>
      </c>
      <c r="W10" s="51">
        <f t="shared" si="5"/>
        <v>0</v>
      </c>
      <c r="AD10" s="51" t="str">
        <f t="shared" si="6"/>
        <v/>
      </c>
      <c r="AE10" s="51" t="str">
        <f t="shared" si="7"/>
        <v>000.00</v>
      </c>
      <c r="BA10" s="51" t="s">
        <v>160</v>
      </c>
      <c r="BB10" s="51">
        <v>20025</v>
      </c>
      <c r="BD10" s="51" t="s">
        <v>51</v>
      </c>
      <c r="BE10" s="51">
        <v>8</v>
      </c>
    </row>
    <row r="11" spans="1:57">
      <c r="A11" s="51">
        <v>10</v>
      </c>
      <c r="B11" s="51">
        <f>'申込書(水泳)'!Z37</f>
        <v>0</v>
      </c>
      <c r="C11" s="51" t="str">
        <f>'申込書(水泳)'!AA37</f>
        <v/>
      </c>
      <c r="D11" s="51" t="str">
        <f>'申込書(水泳)'!AB37</f>
        <v/>
      </c>
      <c r="E11" s="51" t="str">
        <f>'申込書(水泳)'!AC37</f>
        <v/>
      </c>
      <c r="F11" s="51" t="str">
        <f>'申込書(水泳)'!AD37</f>
        <v/>
      </c>
      <c r="G11" s="51">
        <f>'申込書(水泳)'!AE37</f>
        <v>0</v>
      </c>
      <c r="H11" s="51">
        <f>'申込書(水泳)'!AF37</f>
        <v>0</v>
      </c>
      <c r="I11" s="51" t="e">
        <f>'申込書(水泳)'!AG37</f>
        <v>#N/A</v>
      </c>
      <c r="J11" s="51" t="e">
        <f>'申込書(水泳)'!AH37</f>
        <v>#N/A</v>
      </c>
      <c r="K11" s="51" t="str">
        <f>'申込書(水泳)'!AI37</f>
        <v>000.00</v>
      </c>
      <c r="O11" s="51" t="str">
        <f t="shared" si="0"/>
        <v>2</v>
      </c>
      <c r="P11" s="51" t="str">
        <f t="shared" si="1"/>
        <v>　</v>
      </c>
      <c r="Q11" s="51" t="str">
        <f t="shared" si="2"/>
        <v xml:space="preserve"> </v>
      </c>
      <c r="R11" s="51" t="s">
        <v>183</v>
      </c>
      <c r="T11" s="51" t="str">
        <f t="shared" si="3"/>
        <v/>
      </c>
      <c r="U11" s="51" t="e">
        <f t="shared" si="4"/>
        <v>#N/A</v>
      </c>
      <c r="W11" s="51">
        <f t="shared" si="5"/>
        <v>0</v>
      </c>
      <c r="AD11" s="51" t="str">
        <f t="shared" si="6"/>
        <v/>
      </c>
      <c r="AE11" s="51" t="str">
        <f t="shared" si="7"/>
        <v>000.00</v>
      </c>
      <c r="BA11" s="51" t="s">
        <v>161</v>
      </c>
      <c r="BB11" s="51">
        <v>20050</v>
      </c>
      <c r="BD11" s="51" t="s">
        <v>148</v>
      </c>
      <c r="BE11" s="51">
        <v>9</v>
      </c>
    </row>
    <row r="12" spans="1:57">
      <c r="A12" s="51">
        <v>11</v>
      </c>
      <c r="B12" s="51">
        <f>'申込書(水泳)'!Z64</f>
        <v>0</v>
      </c>
      <c r="C12" s="51" t="str">
        <f>'申込書(水泳)'!AA64</f>
        <v/>
      </c>
      <c r="D12" s="51" t="str">
        <f>'申込書(水泳)'!AB64</f>
        <v/>
      </c>
      <c r="E12" s="51" t="str">
        <f>'申込書(水泳)'!AC64</f>
        <v/>
      </c>
      <c r="F12" s="51" t="str">
        <f>'申込書(水泳)'!AD64</f>
        <v/>
      </c>
      <c r="G12" s="51">
        <f>'申込書(水泳)'!AE64</f>
        <v>0</v>
      </c>
      <c r="H12" s="51">
        <f>'申込書(水泳)'!AF64</f>
        <v>0</v>
      </c>
      <c r="I12" s="51" t="e">
        <f>'申込書(水泳)'!AG64</f>
        <v>#N/A</v>
      </c>
      <c r="J12" s="51" t="e">
        <f>'申込書(水泳)'!AH64</f>
        <v>#N/A</v>
      </c>
      <c r="K12" s="51" t="str">
        <f>'申込書(水泳)'!AI64</f>
        <v>000.00</v>
      </c>
      <c r="O12" s="51" t="str">
        <f t="shared" si="0"/>
        <v>2</v>
      </c>
      <c r="P12" s="51" t="str">
        <f t="shared" si="1"/>
        <v>　</v>
      </c>
      <c r="Q12" s="51" t="str">
        <f t="shared" si="2"/>
        <v xml:space="preserve"> </v>
      </c>
      <c r="R12" s="51" t="s">
        <v>183</v>
      </c>
      <c r="T12" s="51" t="str">
        <f t="shared" si="3"/>
        <v/>
      </c>
      <c r="U12" s="51" t="e">
        <f t="shared" si="4"/>
        <v>#N/A</v>
      </c>
      <c r="W12" s="51">
        <f t="shared" si="5"/>
        <v>0</v>
      </c>
      <c r="AD12" s="51" t="str">
        <f t="shared" si="6"/>
        <v/>
      </c>
      <c r="AE12" s="51" t="str">
        <f t="shared" si="7"/>
        <v>000.00</v>
      </c>
      <c r="BA12" s="51" t="s">
        <v>162</v>
      </c>
      <c r="BB12" s="51">
        <v>20100</v>
      </c>
      <c r="BD12" s="51" t="s">
        <v>149</v>
      </c>
      <c r="BE12" s="51">
        <v>10</v>
      </c>
    </row>
    <row r="13" spans="1:57">
      <c r="A13" s="51">
        <v>12</v>
      </c>
      <c r="B13" s="51">
        <f>'申込書(水泳)'!Z66</f>
        <v>0</v>
      </c>
      <c r="C13" s="51" t="str">
        <f>'申込書(水泳)'!AA66</f>
        <v/>
      </c>
      <c r="D13" s="51" t="str">
        <f>'申込書(水泳)'!AB66</f>
        <v/>
      </c>
      <c r="E13" s="51" t="str">
        <f>'申込書(水泳)'!AC66</f>
        <v/>
      </c>
      <c r="F13" s="51" t="str">
        <f>'申込書(水泳)'!AD66</f>
        <v/>
      </c>
      <c r="G13" s="51">
        <f>'申込書(水泳)'!AE66</f>
        <v>0</v>
      </c>
      <c r="H13" s="51">
        <f>'申込書(水泳)'!AF66</f>
        <v>0</v>
      </c>
      <c r="I13" s="51" t="e">
        <f>'申込書(水泳)'!AG66</f>
        <v>#N/A</v>
      </c>
      <c r="J13" s="51" t="e">
        <f>'申込書(水泳)'!AH66</f>
        <v>#N/A</v>
      </c>
      <c r="K13" s="51" t="str">
        <f>'申込書(水泳)'!AI66</f>
        <v>000.00</v>
      </c>
      <c r="O13" s="51" t="str">
        <f t="shared" si="0"/>
        <v>2</v>
      </c>
      <c r="P13" s="51" t="str">
        <f t="shared" si="1"/>
        <v>　</v>
      </c>
      <c r="Q13" s="51" t="str">
        <f t="shared" si="2"/>
        <v xml:space="preserve"> </v>
      </c>
      <c r="R13" s="51" t="s">
        <v>183</v>
      </c>
      <c r="T13" s="51" t="str">
        <f t="shared" si="3"/>
        <v/>
      </c>
      <c r="U13" s="51" t="e">
        <f t="shared" si="4"/>
        <v>#N/A</v>
      </c>
      <c r="W13" s="51">
        <f t="shared" si="5"/>
        <v>0</v>
      </c>
      <c r="AD13" s="51" t="str">
        <f t="shared" si="6"/>
        <v/>
      </c>
      <c r="AE13" s="51" t="str">
        <f t="shared" si="7"/>
        <v>000.00</v>
      </c>
      <c r="BA13" s="51" t="s">
        <v>163</v>
      </c>
      <c r="BB13" s="51">
        <v>20200</v>
      </c>
      <c r="BD13" s="51" t="s">
        <v>150</v>
      </c>
      <c r="BE13" s="51">
        <v>11</v>
      </c>
    </row>
    <row r="14" spans="1:57">
      <c r="A14" s="51">
        <v>13</v>
      </c>
      <c r="B14" s="51">
        <f>'申込書(水泳)'!Z68</f>
        <v>0</v>
      </c>
      <c r="C14" s="51" t="str">
        <f>'申込書(水泳)'!AA68</f>
        <v/>
      </c>
      <c r="D14" s="51" t="str">
        <f>'申込書(水泳)'!AB68</f>
        <v/>
      </c>
      <c r="E14" s="51" t="str">
        <f>'申込書(水泳)'!AC68</f>
        <v/>
      </c>
      <c r="F14" s="51" t="str">
        <f>'申込書(水泳)'!AD68</f>
        <v/>
      </c>
      <c r="G14" s="51">
        <f>'申込書(水泳)'!AE68</f>
        <v>0</v>
      </c>
      <c r="H14" s="51">
        <f>'申込書(水泳)'!AF68</f>
        <v>0</v>
      </c>
      <c r="I14" s="51" t="e">
        <f>'申込書(水泳)'!AG68</f>
        <v>#N/A</v>
      </c>
      <c r="J14" s="51" t="e">
        <f>'申込書(水泳)'!AH68</f>
        <v>#N/A</v>
      </c>
      <c r="K14" s="51" t="str">
        <f>'申込書(水泳)'!AI68</f>
        <v>000.00</v>
      </c>
      <c r="O14" s="51" t="str">
        <f t="shared" si="0"/>
        <v>2</v>
      </c>
      <c r="P14" s="51" t="str">
        <f t="shared" si="1"/>
        <v>　</v>
      </c>
      <c r="Q14" s="51" t="str">
        <f t="shared" si="2"/>
        <v xml:space="preserve"> </v>
      </c>
      <c r="R14" s="51" t="s">
        <v>183</v>
      </c>
      <c r="T14" s="51" t="str">
        <f t="shared" si="3"/>
        <v/>
      </c>
      <c r="U14" s="51" t="e">
        <f t="shared" si="4"/>
        <v>#N/A</v>
      </c>
      <c r="W14" s="51">
        <f t="shared" si="5"/>
        <v>0</v>
      </c>
      <c r="AD14" s="51" t="str">
        <f t="shared" si="6"/>
        <v/>
      </c>
      <c r="AE14" s="51" t="str">
        <f t="shared" si="7"/>
        <v>000.00</v>
      </c>
      <c r="BA14" s="51" t="s">
        <v>164</v>
      </c>
      <c r="BB14" s="51">
        <v>30025</v>
      </c>
    </row>
    <row r="15" spans="1:57">
      <c r="A15" s="51">
        <v>14</v>
      </c>
      <c r="B15" s="51">
        <f>'申込書(水泳)'!Z70</f>
        <v>0</v>
      </c>
      <c r="C15" s="51" t="str">
        <f>'申込書(水泳)'!AA70</f>
        <v/>
      </c>
      <c r="D15" s="51" t="str">
        <f>'申込書(水泳)'!AB70</f>
        <v/>
      </c>
      <c r="E15" s="51" t="str">
        <f>'申込書(水泳)'!AC70</f>
        <v/>
      </c>
      <c r="F15" s="51" t="str">
        <f>'申込書(水泳)'!AD70</f>
        <v/>
      </c>
      <c r="G15" s="51">
        <f>'申込書(水泳)'!AE70</f>
        <v>0</v>
      </c>
      <c r="H15" s="51">
        <f>'申込書(水泳)'!AF70</f>
        <v>0</v>
      </c>
      <c r="I15" s="51" t="e">
        <f>'申込書(水泳)'!AG70</f>
        <v>#N/A</v>
      </c>
      <c r="J15" s="51" t="e">
        <f>'申込書(水泳)'!AH70</f>
        <v>#N/A</v>
      </c>
      <c r="K15" s="51" t="str">
        <f>'申込書(水泳)'!AI70</f>
        <v>000.00</v>
      </c>
      <c r="O15" s="51" t="str">
        <f t="shared" si="0"/>
        <v>2</v>
      </c>
      <c r="P15" s="51" t="str">
        <f t="shared" si="1"/>
        <v>　</v>
      </c>
      <c r="Q15" s="51" t="str">
        <f t="shared" si="2"/>
        <v xml:space="preserve"> </v>
      </c>
      <c r="R15" s="51" t="s">
        <v>183</v>
      </c>
      <c r="T15" s="51" t="str">
        <f t="shared" si="3"/>
        <v/>
      </c>
      <c r="U15" s="51" t="e">
        <f t="shared" si="4"/>
        <v>#N/A</v>
      </c>
      <c r="W15" s="51">
        <f t="shared" si="5"/>
        <v>0</v>
      </c>
      <c r="AD15" s="51" t="str">
        <f t="shared" si="6"/>
        <v/>
      </c>
      <c r="AE15" s="51" t="str">
        <f t="shared" si="7"/>
        <v>000.00</v>
      </c>
      <c r="BA15" s="51" t="s">
        <v>165</v>
      </c>
      <c r="BB15" s="51">
        <v>30050</v>
      </c>
    </row>
    <row r="16" spans="1:57">
      <c r="A16" s="51">
        <v>15</v>
      </c>
      <c r="B16" s="51">
        <f>'申込書(水泳)'!Z72</f>
        <v>0</v>
      </c>
      <c r="C16" s="51" t="str">
        <f>'申込書(水泳)'!AA72</f>
        <v/>
      </c>
      <c r="D16" s="51" t="str">
        <f>'申込書(水泳)'!AB72</f>
        <v/>
      </c>
      <c r="E16" s="51" t="str">
        <f>'申込書(水泳)'!AC72</f>
        <v/>
      </c>
      <c r="F16" s="51" t="str">
        <f>'申込書(水泳)'!AD72</f>
        <v/>
      </c>
      <c r="G16" s="51">
        <f>'申込書(水泳)'!AE72</f>
        <v>0</v>
      </c>
      <c r="H16" s="51">
        <f>'申込書(水泳)'!AF72</f>
        <v>0</v>
      </c>
      <c r="I16" s="51" t="e">
        <f>'申込書(水泳)'!AG72</f>
        <v>#N/A</v>
      </c>
      <c r="J16" s="51" t="e">
        <f>'申込書(水泳)'!AH72</f>
        <v>#N/A</v>
      </c>
      <c r="K16" s="51" t="str">
        <f>'申込書(水泳)'!AI72</f>
        <v>000.00</v>
      </c>
      <c r="O16" s="51" t="str">
        <f t="shared" si="0"/>
        <v>2</v>
      </c>
      <c r="P16" s="51" t="str">
        <f t="shared" si="1"/>
        <v>　</v>
      </c>
      <c r="Q16" s="51" t="str">
        <f t="shared" si="2"/>
        <v xml:space="preserve"> </v>
      </c>
      <c r="R16" s="51" t="s">
        <v>183</v>
      </c>
      <c r="T16" s="51" t="str">
        <f t="shared" si="3"/>
        <v/>
      </c>
      <c r="U16" s="51" t="e">
        <f t="shared" si="4"/>
        <v>#N/A</v>
      </c>
      <c r="W16" s="51">
        <f t="shared" si="5"/>
        <v>0</v>
      </c>
      <c r="AD16" s="51" t="str">
        <f t="shared" si="6"/>
        <v/>
      </c>
      <c r="AE16" s="51" t="str">
        <f t="shared" si="7"/>
        <v>000.00</v>
      </c>
      <c r="BA16" s="51" t="s">
        <v>166</v>
      </c>
      <c r="BB16" s="51">
        <v>30100</v>
      </c>
    </row>
    <row r="17" spans="1:54">
      <c r="A17" s="51">
        <v>16</v>
      </c>
      <c r="B17" s="51">
        <f>'申込書(水泳)'!Z74</f>
        <v>0</v>
      </c>
      <c r="C17" s="51" t="str">
        <f>'申込書(水泳)'!AA74</f>
        <v/>
      </c>
      <c r="D17" s="51" t="str">
        <f>'申込書(水泳)'!AB74</f>
        <v/>
      </c>
      <c r="E17" s="51" t="str">
        <f>'申込書(水泳)'!AC74</f>
        <v/>
      </c>
      <c r="F17" s="51" t="str">
        <f>'申込書(水泳)'!AD74</f>
        <v/>
      </c>
      <c r="G17" s="51">
        <f>'申込書(水泳)'!AE74</f>
        <v>0</v>
      </c>
      <c r="H17" s="51">
        <f>'申込書(水泳)'!AF74</f>
        <v>0</v>
      </c>
      <c r="I17" s="51" t="e">
        <f>'申込書(水泳)'!AG74</f>
        <v>#N/A</v>
      </c>
      <c r="J17" s="51" t="e">
        <f>'申込書(水泳)'!AH74</f>
        <v>#N/A</v>
      </c>
      <c r="K17" s="51" t="str">
        <f>'申込書(水泳)'!AI74</f>
        <v>000.00</v>
      </c>
      <c r="O17" s="51" t="str">
        <f t="shared" si="0"/>
        <v>2</v>
      </c>
      <c r="P17" s="51" t="str">
        <f t="shared" si="1"/>
        <v>　</v>
      </c>
      <c r="Q17" s="51" t="str">
        <f t="shared" si="2"/>
        <v xml:space="preserve"> </v>
      </c>
      <c r="R17" s="51" t="s">
        <v>183</v>
      </c>
      <c r="T17" s="51" t="str">
        <f t="shared" si="3"/>
        <v/>
      </c>
      <c r="U17" s="51" t="e">
        <f t="shared" si="4"/>
        <v>#N/A</v>
      </c>
      <c r="W17" s="51">
        <f t="shared" si="5"/>
        <v>0</v>
      </c>
      <c r="AD17" s="51" t="str">
        <f t="shared" si="6"/>
        <v/>
      </c>
      <c r="AE17" s="51" t="str">
        <f t="shared" si="7"/>
        <v>000.00</v>
      </c>
      <c r="BA17" s="51" t="s">
        <v>167</v>
      </c>
      <c r="BB17" s="51">
        <v>30200</v>
      </c>
    </row>
    <row r="18" spans="1:54">
      <c r="A18" s="51">
        <v>17</v>
      </c>
      <c r="B18" s="51">
        <f>'申込書(水泳)'!Z76</f>
        <v>0</v>
      </c>
      <c r="C18" s="51" t="str">
        <f>'申込書(水泳)'!AA76</f>
        <v/>
      </c>
      <c r="D18" s="51" t="str">
        <f>'申込書(水泳)'!AB76</f>
        <v/>
      </c>
      <c r="E18" s="51" t="str">
        <f>'申込書(水泳)'!AC76</f>
        <v/>
      </c>
      <c r="F18" s="51" t="str">
        <f>'申込書(水泳)'!AD76</f>
        <v/>
      </c>
      <c r="G18" s="51">
        <f>'申込書(水泳)'!AE76</f>
        <v>0</v>
      </c>
      <c r="H18" s="51">
        <f>'申込書(水泳)'!AF76</f>
        <v>0</v>
      </c>
      <c r="I18" s="51" t="e">
        <f>'申込書(水泳)'!AG76</f>
        <v>#N/A</v>
      </c>
      <c r="J18" s="51" t="e">
        <f>'申込書(水泳)'!AH76</f>
        <v>#N/A</v>
      </c>
      <c r="K18" s="51" t="str">
        <f>'申込書(水泳)'!AI76</f>
        <v>000.00</v>
      </c>
      <c r="O18" s="51" t="str">
        <f t="shared" si="0"/>
        <v>2</v>
      </c>
      <c r="P18" s="51" t="str">
        <f t="shared" si="1"/>
        <v>　</v>
      </c>
      <c r="Q18" s="51" t="str">
        <f t="shared" si="2"/>
        <v xml:space="preserve"> </v>
      </c>
      <c r="R18" s="51" t="s">
        <v>183</v>
      </c>
      <c r="T18" s="51" t="str">
        <f t="shared" si="3"/>
        <v/>
      </c>
      <c r="U18" s="51" t="e">
        <f t="shared" si="4"/>
        <v>#N/A</v>
      </c>
      <c r="W18" s="51">
        <f t="shared" si="5"/>
        <v>0</v>
      </c>
      <c r="AD18" s="51" t="str">
        <f t="shared" si="6"/>
        <v/>
      </c>
      <c r="AE18" s="51" t="str">
        <f t="shared" si="7"/>
        <v>000.00</v>
      </c>
      <c r="BA18" s="51" t="s">
        <v>168</v>
      </c>
      <c r="BB18" s="51">
        <v>40025</v>
      </c>
    </row>
    <row r="19" spans="1:54">
      <c r="A19" s="51">
        <v>18</v>
      </c>
      <c r="B19" s="51">
        <f>'申込書(水泳)'!Z78</f>
        <v>0</v>
      </c>
      <c r="C19" s="51" t="str">
        <f>'申込書(水泳)'!AA78</f>
        <v/>
      </c>
      <c r="D19" s="51" t="str">
        <f>'申込書(水泳)'!AB78</f>
        <v/>
      </c>
      <c r="E19" s="51" t="str">
        <f>'申込書(水泳)'!AC78</f>
        <v/>
      </c>
      <c r="F19" s="51" t="str">
        <f>'申込書(水泳)'!AD78</f>
        <v/>
      </c>
      <c r="G19" s="51">
        <f>'申込書(水泳)'!AE78</f>
        <v>0</v>
      </c>
      <c r="H19" s="51">
        <f>'申込書(水泳)'!AF78</f>
        <v>0</v>
      </c>
      <c r="I19" s="51" t="e">
        <f>'申込書(水泳)'!AG78</f>
        <v>#N/A</v>
      </c>
      <c r="J19" s="51" t="e">
        <f>'申込書(水泳)'!AH78</f>
        <v>#N/A</v>
      </c>
      <c r="K19" s="51" t="str">
        <f>'申込書(水泳)'!AI78</f>
        <v>000.00</v>
      </c>
      <c r="O19" s="51" t="str">
        <f t="shared" si="0"/>
        <v>2</v>
      </c>
      <c r="P19" s="51" t="str">
        <f t="shared" si="1"/>
        <v>　</v>
      </c>
      <c r="Q19" s="51" t="str">
        <f t="shared" si="2"/>
        <v xml:space="preserve"> </v>
      </c>
      <c r="R19" s="51" t="s">
        <v>183</v>
      </c>
      <c r="T19" s="51" t="str">
        <f t="shared" si="3"/>
        <v/>
      </c>
      <c r="U19" s="51" t="e">
        <f t="shared" si="4"/>
        <v>#N/A</v>
      </c>
      <c r="W19" s="51">
        <f t="shared" si="5"/>
        <v>0</v>
      </c>
      <c r="AD19" s="51" t="str">
        <f t="shared" si="6"/>
        <v/>
      </c>
      <c r="AE19" s="51" t="str">
        <f t="shared" si="7"/>
        <v>000.00</v>
      </c>
      <c r="BA19" s="51" t="s">
        <v>169</v>
      </c>
      <c r="BB19" s="51">
        <v>40050</v>
      </c>
    </row>
    <row r="20" spans="1:54">
      <c r="A20" s="51">
        <v>19</v>
      </c>
      <c r="B20" s="51">
        <f>'申込書(水泳)'!Z80</f>
        <v>0</v>
      </c>
      <c r="C20" s="51" t="str">
        <f>'申込書(水泳)'!AA80</f>
        <v/>
      </c>
      <c r="D20" s="51" t="str">
        <f>'申込書(水泳)'!AB80</f>
        <v/>
      </c>
      <c r="E20" s="51" t="str">
        <f>'申込書(水泳)'!AC80</f>
        <v/>
      </c>
      <c r="F20" s="51" t="str">
        <f>'申込書(水泳)'!AD80</f>
        <v/>
      </c>
      <c r="G20" s="51">
        <f>'申込書(水泳)'!AE80</f>
        <v>0</v>
      </c>
      <c r="H20" s="51">
        <f>'申込書(水泳)'!AF80</f>
        <v>0</v>
      </c>
      <c r="I20" s="51" t="e">
        <f>'申込書(水泳)'!AG80</f>
        <v>#N/A</v>
      </c>
      <c r="J20" s="51" t="e">
        <f>'申込書(水泳)'!AH80</f>
        <v>#N/A</v>
      </c>
      <c r="K20" s="51" t="str">
        <f>'申込書(水泳)'!AI80</f>
        <v>000.00</v>
      </c>
      <c r="O20" s="51" t="str">
        <f t="shared" si="0"/>
        <v>2</v>
      </c>
      <c r="P20" s="51" t="str">
        <f t="shared" si="1"/>
        <v>　</v>
      </c>
      <c r="Q20" s="51" t="str">
        <f t="shared" si="2"/>
        <v xml:space="preserve"> </v>
      </c>
      <c r="R20" s="51" t="s">
        <v>183</v>
      </c>
      <c r="T20" s="51" t="str">
        <f t="shared" si="3"/>
        <v/>
      </c>
      <c r="U20" s="51" t="e">
        <f t="shared" si="4"/>
        <v>#N/A</v>
      </c>
      <c r="W20" s="51">
        <f t="shared" si="5"/>
        <v>0</v>
      </c>
      <c r="AD20" s="51" t="str">
        <f t="shared" si="6"/>
        <v/>
      </c>
      <c r="AE20" s="51" t="str">
        <f t="shared" si="7"/>
        <v>000.00</v>
      </c>
      <c r="BA20" s="51" t="s">
        <v>170</v>
      </c>
      <c r="BB20" s="51">
        <v>40100</v>
      </c>
    </row>
    <row r="21" spans="1:54">
      <c r="A21" s="51">
        <v>20</v>
      </c>
      <c r="B21" s="51">
        <f>'申込書(水泳)'!Z82</f>
        <v>0</v>
      </c>
      <c r="C21" s="51" t="str">
        <f>'申込書(水泳)'!AA82</f>
        <v/>
      </c>
      <c r="D21" s="51" t="str">
        <f>'申込書(水泳)'!AB82</f>
        <v/>
      </c>
      <c r="E21" s="51" t="str">
        <f>'申込書(水泳)'!AC82</f>
        <v/>
      </c>
      <c r="F21" s="51" t="str">
        <f>'申込書(水泳)'!AD82</f>
        <v/>
      </c>
      <c r="G21" s="51">
        <f>'申込書(水泳)'!AE82</f>
        <v>0</v>
      </c>
      <c r="H21" s="51">
        <f>'申込書(水泳)'!AF82</f>
        <v>0</v>
      </c>
      <c r="I21" s="51" t="e">
        <f>'申込書(水泳)'!AG82</f>
        <v>#N/A</v>
      </c>
      <c r="J21" s="51" t="e">
        <f>'申込書(水泳)'!AH82</f>
        <v>#N/A</v>
      </c>
      <c r="K21" s="51" t="str">
        <f>'申込書(水泳)'!AI82</f>
        <v>000.00</v>
      </c>
      <c r="O21" s="51" t="str">
        <f t="shared" si="0"/>
        <v>2</v>
      </c>
      <c r="P21" s="51" t="str">
        <f t="shared" si="1"/>
        <v>　</v>
      </c>
      <c r="Q21" s="51" t="str">
        <f t="shared" si="2"/>
        <v xml:space="preserve"> </v>
      </c>
      <c r="R21" s="51" t="s">
        <v>183</v>
      </c>
      <c r="T21" s="51" t="str">
        <f t="shared" si="3"/>
        <v/>
      </c>
      <c r="U21" s="51" t="e">
        <f t="shared" si="4"/>
        <v>#N/A</v>
      </c>
      <c r="W21" s="51">
        <f t="shared" si="5"/>
        <v>0</v>
      </c>
      <c r="AD21" s="51" t="str">
        <f t="shared" si="6"/>
        <v/>
      </c>
      <c r="AE21" s="51" t="str">
        <f t="shared" si="7"/>
        <v>000.00</v>
      </c>
      <c r="BA21" s="51" t="s">
        <v>171</v>
      </c>
      <c r="BB21" s="51">
        <v>40200</v>
      </c>
    </row>
    <row r="22" spans="1:54">
      <c r="A22" s="51">
        <v>21</v>
      </c>
      <c r="B22" s="51">
        <f>'申込書(水泳)'!Z84</f>
        <v>0</v>
      </c>
      <c r="C22" s="51" t="str">
        <f>'申込書(水泳)'!AA84</f>
        <v/>
      </c>
      <c r="D22" s="51" t="str">
        <f>'申込書(水泳)'!AB84</f>
        <v/>
      </c>
      <c r="E22" s="51" t="str">
        <f>'申込書(水泳)'!AC84</f>
        <v/>
      </c>
      <c r="F22" s="51" t="str">
        <f>'申込書(水泳)'!AD84</f>
        <v/>
      </c>
      <c r="G22" s="51">
        <f>'申込書(水泳)'!AE84</f>
        <v>0</v>
      </c>
      <c r="H22" s="51">
        <f>'申込書(水泳)'!AF84</f>
        <v>0</v>
      </c>
      <c r="I22" s="51" t="e">
        <f>'申込書(水泳)'!AG84</f>
        <v>#N/A</v>
      </c>
      <c r="J22" s="51" t="e">
        <f>'申込書(水泳)'!AH84</f>
        <v>#N/A</v>
      </c>
      <c r="K22" s="51" t="str">
        <f>'申込書(水泳)'!AI84</f>
        <v>000.00</v>
      </c>
      <c r="O22" s="51" t="str">
        <f t="shared" si="0"/>
        <v>2</v>
      </c>
      <c r="P22" s="51" t="str">
        <f t="shared" si="1"/>
        <v>　</v>
      </c>
      <c r="Q22" s="51" t="str">
        <f t="shared" si="2"/>
        <v xml:space="preserve"> </v>
      </c>
      <c r="R22" s="51" t="s">
        <v>183</v>
      </c>
      <c r="T22" s="51" t="str">
        <f t="shared" si="3"/>
        <v/>
      </c>
      <c r="U22" s="51" t="e">
        <f t="shared" si="4"/>
        <v>#N/A</v>
      </c>
      <c r="W22" s="51">
        <f t="shared" si="5"/>
        <v>0</v>
      </c>
      <c r="AD22" s="51" t="str">
        <f t="shared" si="6"/>
        <v/>
      </c>
      <c r="AE22" s="51" t="str">
        <f t="shared" si="7"/>
        <v>000.00</v>
      </c>
      <c r="BA22" s="51" t="s">
        <v>172</v>
      </c>
      <c r="BB22" s="51">
        <v>50100</v>
      </c>
    </row>
    <row r="23" spans="1:54">
      <c r="A23" s="51">
        <v>22</v>
      </c>
      <c r="B23" s="51">
        <f>'申込書(水泳)'!Z86</f>
        <v>0</v>
      </c>
      <c r="C23" s="51" t="str">
        <f>'申込書(水泳)'!AA86</f>
        <v/>
      </c>
      <c r="D23" s="51" t="str">
        <f>'申込書(水泳)'!AB86</f>
        <v/>
      </c>
      <c r="E23" s="51" t="str">
        <f>'申込書(水泳)'!AC86</f>
        <v/>
      </c>
      <c r="F23" s="51" t="str">
        <f>'申込書(水泳)'!AD86</f>
        <v/>
      </c>
      <c r="G23" s="51">
        <f>'申込書(水泳)'!AE86</f>
        <v>0</v>
      </c>
      <c r="H23" s="51">
        <f>'申込書(水泳)'!AF86</f>
        <v>0</v>
      </c>
      <c r="I23" s="51" t="e">
        <f>'申込書(水泳)'!AG86</f>
        <v>#N/A</v>
      </c>
      <c r="J23" s="51" t="e">
        <f>'申込書(水泳)'!AH86</f>
        <v>#N/A</v>
      </c>
      <c r="K23" s="51" t="str">
        <f>'申込書(水泳)'!AI86</f>
        <v>000.00</v>
      </c>
      <c r="O23" s="51" t="str">
        <f t="shared" si="0"/>
        <v>2</v>
      </c>
      <c r="P23" s="51" t="str">
        <f t="shared" si="1"/>
        <v>　</v>
      </c>
      <c r="Q23" s="51" t="str">
        <f t="shared" si="2"/>
        <v xml:space="preserve"> </v>
      </c>
      <c r="R23" s="51" t="s">
        <v>183</v>
      </c>
      <c r="T23" s="51" t="str">
        <f t="shared" si="3"/>
        <v/>
      </c>
      <c r="U23" s="51" t="e">
        <f t="shared" si="4"/>
        <v>#N/A</v>
      </c>
      <c r="W23" s="51">
        <f t="shared" si="5"/>
        <v>0</v>
      </c>
      <c r="AD23" s="51" t="str">
        <f t="shared" si="6"/>
        <v/>
      </c>
      <c r="AE23" s="51" t="str">
        <f t="shared" si="7"/>
        <v>000.00</v>
      </c>
      <c r="BA23" s="51" t="s">
        <v>173</v>
      </c>
      <c r="BB23" s="51">
        <v>50200</v>
      </c>
    </row>
    <row r="24" spans="1:54">
      <c r="A24" s="51">
        <v>23</v>
      </c>
      <c r="B24" s="51">
        <f>'申込書(水泳)'!Z88</f>
        <v>0</v>
      </c>
      <c r="C24" s="51" t="str">
        <f>'申込書(水泳)'!AA88</f>
        <v/>
      </c>
      <c r="D24" s="51" t="str">
        <f>'申込書(水泳)'!AB88</f>
        <v/>
      </c>
      <c r="E24" s="51" t="str">
        <f>'申込書(水泳)'!AC88</f>
        <v/>
      </c>
      <c r="F24" s="51" t="str">
        <f>'申込書(水泳)'!AD88</f>
        <v/>
      </c>
      <c r="G24" s="51">
        <f>'申込書(水泳)'!AE88</f>
        <v>0</v>
      </c>
      <c r="H24" s="51">
        <f>'申込書(水泳)'!AF88</f>
        <v>0</v>
      </c>
      <c r="I24" s="51" t="e">
        <f>'申込書(水泳)'!AG88</f>
        <v>#N/A</v>
      </c>
      <c r="J24" s="51" t="e">
        <f>'申込書(水泳)'!AH88</f>
        <v>#N/A</v>
      </c>
      <c r="K24" s="51" t="str">
        <f>'申込書(水泳)'!AI88</f>
        <v>000.00</v>
      </c>
      <c r="O24" s="51" t="str">
        <f t="shared" si="0"/>
        <v>2</v>
      </c>
      <c r="P24" s="51" t="str">
        <f t="shared" si="1"/>
        <v>　</v>
      </c>
      <c r="Q24" s="51" t="str">
        <f t="shared" si="2"/>
        <v xml:space="preserve"> </v>
      </c>
      <c r="R24" s="51" t="s">
        <v>183</v>
      </c>
      <c r="T24" s="51" t="str">
        <f t="shared" si="3"/>
        <v/>
      </c>
      <c r="U24" s="51" t="e">
        <f t="shared" si="4"/>
        <v>#N/A</v>
      </c>
      <c r="W24" s="51">
        <f t="shared" si="5"/>
        <v>0</v>
      </c>
      <c r="AD24" s="51" t="str">
        <f t="shared" si="6"/>
        <v/>
      </c>
      <c r="AE24" s="51" t="str">
        <f t="shared" si="7"/>
        <v>000.00</v>
      </c>
      <c r="BA24" s="51" t="s">
        <v>174</v>
      </c>
      <c r="BB24" s="51">
        <v>50400</v>
      </c>
    </row>
    <row r="25" spans="1:54">
      <c r="A25" s="51">
        <v>24</v>
      </c>
      <c r="B25" s="51">
        <f>'申込書(水泳)'!Z90</f>
        <v>0</v>
      </c>
      <c r="C25" s="51" t="str">
        <f>'申込書(水泳)'!AA90</f>
        <v/>
      </c>
      <c r="D25" s="51" t="str">
        <f>'申込書(水泳)'!AB90</f>
        <v/>
      </c>
      <c r="E25" s="51" t="str">
        <f>'申込書(水泳)'!AC90</f>
        <v/>
      </c>
      <c r="F25" s="51" t="str">
        <f>'申込書(水泳)'!AD90</f>
        <v/>
      </c>
      <c r="G25" s="51">
        <f>'申込書(水泳)'!AE90</f>
        <v>0</v>
      </c>
      <c r="H25" s="51">
        <f>'申込書(水泳)'!AF90</f>
        <v>0</v>
      </c>
      <c r="I25" s="51" t="e">
        <f>'申込書(水泳)'!AG90</f>
        <v>#N/A</v>
      </c>
      <c r="J25" s="51" t="e">
        <f>'申込書(水泳)'!AH90</f>
        <v>#N/A</v>
      </c>
      <c r="K25" s="51" t="str">
        <f>'申込書(水泳)'!AI90</f>
        <v>000.00</v>
      </c>
      <c r="O25" s="51" t="str">
        <f t="shared" si="0"/>
        <v>2</v>
      </c>
      <c r="P25" s="51" t="str">
        <f t="shared" si="1"/>
        <v>　</v>
      </c>
      <c r="Q25" s="51" t="str">
        <f t="shared" si="2"/>
        <v xml:space="preserve"> </v>
      </c>
      <c r="R25" s="51" t="s">
        <v>183</v>
      </c>
      <c r="T25" s="51" t="str">
        <f t="shared" si="3"/>
        <v/>
      </c>
      <c r="U25" s="51" t="e">
        <f t="shared" si="4"/>
        <v>#N/A</v>
      </c>
      <c r="W25" s="51">
        <f t="shared" si="5"/>
        <v>0</v>
      </c>
      <c r="AD25" s="51" t="str">
        <f t="shared" si="6"/>
        <v/>
      </c>
      <c r="AE25" s="51" t="str">
        <f t="shared" si="7"/>
        <v>000.00</v>
      </c>
      <c r="BA25" s="51" t="s">
        <v>175</v>
      </c>
      <c r="BB25" s="51">
        <v>60100</v>
      </c>
    </row>
    <row r="26" spans="1:54">
      <c r="A26" s="51">
        <v>25</v>
      </c>
      <c r="B26" s="51">
        <f>'申込書(水泳)'!Z92</f>
        <v>0</v>
      </c>
      <c r="C26" s="51" t="str">
        <f>'申込書(水泳)'!AA92</f>
        <v/>
      </c>
      <c r="D26" s="51" t="str">
        <f>'申込書(水泳)'!AB92</f>
        <v/>
      </c>
      <c r="E26" s="51" t="str">
        <f>'申込書(水泳)'!AC92</f>
        <v/>
      </c>
      <c r="F26" s="51" t="str">
        <f>'申込書(水泳)'!AD92</f>
        <v/>
      </c>
      <c r="G26" s="51">
        <f>'申込書(水泳)'!AE92</f>
        <v>0</v>
      </c>
      <c r="H26" s="51">
        <f>'申込書(水泳)'!AF92</f>
        <v>0</v>
      </c>
      <c r="I26" s="51" t="e">
        <f>'申込書(水泳)'!AG92</f>
        <v>#N/A</v>
      </c>
      <c r="J26" s="51" t="e">
        <f>'申込書(水泳)'!AH92</f>
        <v>#N/A</v>
      </c>
      <c r="K26" s="51" t="str">
        <f>'申込書(水泳)'!AI92</f>
        <v>000.00</v>
      </c>
      <c r="O26" s="51" t="str">
        <f t="shared" si="0"/>
        <v>2</v>
      </c>
      <c r="P26" s="51" t="str">
        <f t="shared" si="1"/>
        <v>　</v>
      </c>
      <c r="Q26" s="51" t="str">
        <f t="shared" si="2"/>
        <v xml:space="preserve"> </v>
      </c>
      <c r="R26" s="51" t="s">
        <v>183</v>
      </c>
      <c r="T26" s="51" t="str">
        <f t="shared" si="3"/>
        <v/>
      </c>
      <c r="U26" s="51" t="e">
        <f t="shared" si="4"/>
        <v>#N/A</v>
      </c>
      <c r="W26" s="51">
        <f t="shared" si="5"/>
        <v>0</v>
      </c>
      <c r="AD26" s="51" t="str">
        <f t="shared" si="6"/>
        <v/>
      </c>
      <c r="AE26" s="51" t="str">
        <f t="shared" si="7"/>
        <v>000.00</v>
      </c>
      <c r="BA26" s="51" t="s">
        <v>176</v>
      </c>
      <c r="BB26" s="51">
        <v>60200</v>
      </c>
    </row>
    <row r="27" spans="1:54">
      <c r="A27" s="51">
        <v>26</v>
      </c>
      <c r="B27" s="51">
        <f>'申込書(水泳)'!Z94</f>
        <v>0</v>
      </c>
      <c r="C27" s="51" t="str">
        <f>'申込書(水泳)'!AA94</f>
        <v/>
      </c>
      <c r="D27" s="51" t="str">
        <f>'申込書(水泳)'!AB94</f>
        <v/>
      </c>
      <c r="E27" s="51" t="str">
        <f>'申込書(水泳)'!AC94</f>
        <v/>
      </c>
      <c r="F27" s="51" t="str">
        <f>'申込書(水泳)'!AD94</f>
        <v/>
      </c>
      <c r="G27" s="51">
        <f>'申込書(水泳)'!AE94</f>
        <v>0</v>
      </c>
      <c r="H27" s="51">
        <f>'申込書(水泳)'!AF94</f>
        <v>0</v>
      </c>
      <c r="I27" s="51" t="e">
        <f>'申込書(水泳)'!AG94</f>
        <v>#N/A</v>
      </c>
      <c r="J27" s="51" t="e">
        <f>'申込書(水泳)'!AH94</f>
        <v>#N/A</v>
      </c>
      <c r="K27" s="51" t="str">
        <f>'申込書(水泳)'!AI94</f>
        <v>000.00</v>
      </c>
      <c r="O27" s="51" t="str">
        <f t="shared" si="0"/>
        <v>2</v>
      </c>
      <c r="P27" s="51" t="str">
        <f t="shared" ref="P27:P90" si="8">C27&amp;"　"&amp;D27</f>
        <v>　</v>
      </c>
      <c r="Q27" s="51" t="str">
        <f t="shared" si="2"/>
        <v xml:space="preserve"> </v>
      </c>
      <c r="R27" s="51" t="s">
        <v>183</v>
      </c>
      <c r="T27" s="51" t="str">
        <f t="shared" ref="T27:T90" si="9">IF(C27="","",5)</f>
        <v/>
      </c>
      <c r="U27" s="51" t="e">
        <f t="shared" ref="U27:U90" si="10">VLOOKUP(H27,$BD$3:$BE$13,2,FALSE)</f>
        <v>#N/A</v>
      </c>
      <c r="W27" s="51">
        <f t="shared" ref="W27:W90" si="11">B27</f>
        <v>0</v>
      </c>
      <c r="AD27" s="51" t="str">
        <f t="shared" ref="AD27:AD90" si="12">IF(C27="","",VLOOKUP(I27&amp;J27,$BA$3:$BB$30,2,FALSE))</f>
        <v/>
      </c>
      <c r="AE27" s="51" t="str">
        <f t="shared" si="7"/>
        <v>000.00</v>
      </c>
      <c r="BA27" s="51" t="s">
        <v>177</v>
      </c>
      <c r="BB27" s="51">
        <v>60400</v>
      </c>
    </row>
    <row r="28" spans="1:54">
      <c r="A28" s="51">
        <v>27</v>
      </c>
      <c r="B28" s="51">
        <f>'申込書(水泳)'!Z96</f>
        <v>0</v>
      </c>
      <c r="C28" s="51" t="str">
        <f>'申込書(水泳)'!AA96</f>
        <v/>
      </c>
      <c r="D28" s="51" t="str">
        <f>'申込書(水泳)'!AB96</f>
        <v/>
      </c>
      <c r="E28" s="51" t="str">
        <f>'申込書(水泳)'!AC96</f>
        <v/>
      </c>
      <c r="F28" s="51" t="str">
        <f>'申込書(水泳)'!AD96</f>
        <v/>
      </c>
      <c r="G28" s="51">
        <f>'申込書(水泳)'!AE96</f>
        <v>0</v>
      </c>
      <c r="H28" s="51">
        <f>'申込書(水泳)'!AF96</f>
        <v>0</v>
      </c>
      <c r="I28" s="51" t="e">
        <f>'申込書(水泳)'!AG96</f>
        <v>#N/A</v>
      </c>
      <c r="J28" s="51" t="e">
        <f>'申込書(水泳)'!AH96</f>
        <v>#N/A</v>
      </c>
      <c r="K28" s="51" t="str">
        <f>'申込書(水泳)'!AI96</f>
        <v>000.00</v>
      </c>
      <c r="O28" s="51" t="str">
        <f t="shared" si="0"/>
        <v>2</v>
      </c>
      <c r="P28" s="51" t="str">
        <f t="shared" si="8"/>
        <v>　</v>
      </c>
      <c r="Q28" s="51" t="str">
        <f t="shared" si="2"/>
        <v xml:space="preserve"> </v>
      </c>
      <c r="R28" s="51" t="s">
        <v>183</v>
      </c>
      <c r="T28" s="51" t="str">
        <f t="shared" si="9"/>
        <v/>
      </c>
      <c r="U28" s="51" t="e">
        <f t="shared" si="10"/>
        <v>#N/A</v>
      </c>
      <c r="W28" s="51">
        <f t="shared" si="11"/>
        <v>0</v>
      </c>
      <c r="AD28" s="51" t="str">
        <f t="shared" si="12"/>
        <v/>
      </c>
      <c r="AE28" s="51" t="str">
        <f t="shared" si="7"/>
        <v>000.00</v>
      </c>
      <c r="BA28" s="51" t="s">
        <v>178</v>
      </c>
      <c r="BB28" s="51">
        <v>60800</v>
      </c>
    </row>
    <row r="29" spans="1:54">
      <c r="A29" s="51">
        <v>28</v>
      </c>
      <c r="B29" s="51">
        <f>'申込書(水泳)'!Z112</f>
        <v>0</v>
      </c>
      <c r="C29" s="51" t="str">
        <f>'申込書(水泳)'!AA112</f>
        <v/>
      </c>
      <c r="D29" s="51" t="str">
        <f>'申込書(水泳)'!AB112</f>
        <v/>
      </c>
      <c r="E29" s="51" t="str">
        <f>'申込書(水泳)'!AC112</f>
        <v/>
      </c>
      <c r="F29" s="51" t="str">
        <f>'申込書(水泳)'!AD112</f>
        <v/>
      </c>
      <c r="G29" s="51">
        <f>'申込書(水泳)'!AE112</f>
        <v>0</v>
      </c>
      <c r="H29" s="51">
        <f>'申込書(水泳)'!AF112</f>
        <v>0</v>
      </c>
      <c r="I29" s="51" t="e">
        <f>'申込書(水泳)'!AG112</f>
        <v>#N/A</v>
      </c>
      <c r="J29" s="51" t="e">
        <f>'申込書(水泳)'!AH112</f>
        <v>#N/A</v>
      </c>
      <c r="K29" s="51" t="str">
        <f>'申込書(水泳)'!AI112</f>
        <v>000.00</v>
      </c>
      <c r="O29" s="51" t="str">
        <f t="shared" si="0"/>
        <v>2</v>
      </c>
      <c r="P29" s="51" t="str">
        <f t="shared" si="8"/>
        <v>　</v>
      </c>
      <c r="Q29" s="51" t="str">
        <f t="shared" si="2"/>
        <v xml:space="preserve"> </v>
      </c>
      <c r="R29" s="51" t="s">
        <v>183</v>
      </c>
      <c r="T29" s="51" t="str">
        <f t="shared" si="9"/>
        <v/>
      </c>
      <c r="U29" s="51" t="e">
        <f t="shared" si="10"/>
        <v>#N/A</v>
      </c>
      <c r="W29" s="51">
        <f t="shared" si="11"/>
        <v>0</v>
      </c>
      <c r="AD29" s="51" t="str">
        <f t="shared" si="12"/>
        <v/>
      </c>
      <c r="AE29" s="51" t="str">
        <f t="shared" si="7"/>
        <v>000.00</v>
      </c>
      <c r="BA29" s="51" t="s">
        <v>179</v>
      </c>
      <c r="BB29" s="51">
        <v>70100</v>
      </c>
    </row>
    <row r="30" spans="1:54">
      <c r="A30" s="51">
        <v>29</v>
      </c>
      <c r="B30" s="51">
        <f>'申込書(水泳)'!Z114</f>
        <v>0</v>
      </c>
      <c r="C30" s="51" t="str">
        <f>'申込書(水泳)'!AA114</f>
        <v/>
      </c>
      <c r="D30" s="51" t="str">
        <f>'申込書(水泳)'!AB114</f>
        <v/>
      </c>
      <c r="E30" s="51" t="str">
        <f>'申込書(水泳)'!AC114</f>
        <v/>
      </c>
      <c r="F30" s="51" t="str">
        <f>'申込書(水泳)'!AD114</f>
        <v/>
      </c>
      <c r="G30" s="51">
        <f>'申込書(水泳)'!AE114</f>
        <v>0</v>
      </c>
      <c r="H30" s="51">
        <f>'申込書(水泳)'!AF114</f>
        <v>0</v>
      </c>
      <c r="I30" s="51" t="e">
        <f>'申込書(水泳)'!AG114</f>
        <v>#N/A</v>
      </c>
      <c r="J30" s="51" t="e">
        <f>'申込書(水泳)'!AH114</f>
        <v>#N/A</v>
      </c>
      <c r="K30" s="51" t="str">
        <f>'申込書(水泳)'!AI114</f>
        <v>000.00</v>
      </c>
      <c r="O30" s="51" t="str">
        <f t="shared" si="0"/>
        <v>2</v>
      </c>
      <c r="P30" s="51" t="str">
        <f t="shared" si="8"/>
        <v>　</v>
      </c>
      <c r="Q30" s="51" t="str">
        <f t="shared" si="2"/>
        <v xml:space="preserve"> </v>
      </c>
      <c r="R30" s="51" t="s">
        <v>183</v>
      </c>
      <c r="T30" s="51" t="str">
        <f t="shared" si="9"/>
        <v/>
      </c>
      <c r="U30" s="51" t="e">
        <f t="shared" si="10"/>
        <v>#N/A</v>
      </c>
      <c r="W30" s="51">
        <f t="shared" si="11"/>
        <v>0</v>
      </c>
      <c r="AD30" s="51" t="str">
        <f t="shared" si="12"/>
        <v/>
      </c>
      <c r="AE30" s="51" t="str">
        <f t="shared" si="7"/>
        <v>000.00</v>
      </c>
      <c r="BA30" s="51" t="s">
        <v>180</v>
      </c>
      <c r="BB30" s="51">
        <v>70200</v>
      </c>
    </row>
    <row r="31" spans="1:54">
      <c r="A31" s="51">
        <v>30</v>
      </c>
      <c r="B31" s="51">
        <f>'申込書(水泳)'!Z116</f>
        <v>0</v>
      </c>
      <c r="C31" s="51" t="str">
        <f>'申込書(水泳)'!AA116</f>
        <v/>
      </c>
      <c r="D31" s="51" t="str">
        <f>'申込書(水泳)'!AB116</f>
        <v/>
      </c>
      <c r="E31" s="51" t="str">
        <f>'申込書(水泳)'!AC116</f>
        <v/>
      </c>
      <c r="F31" s="51" t="str">
        <f>'申込書(水泳)'!AD116</f>
        <v/>
      </c>
      <c r="G31" s="51">
        <f>'申込書(水泳)'!AE116</f>
        <v>0</v>
      </c>
      <c r="H31" s="51">
        <f>'申込書(水泳)'!AF116</f>
        <v>0</v>
      </c>
      <c r="I31" s="51" t="e">
        <f>'申込書(水泳)'!AG116</f>
        <v>#N/A</v>
      </c>
      <c r="J31" s="51" t="e">
        <f>'申込書(水泳)'!AH116</f>
        <v>#N/A</v>
      </c>
      <c r="K31" s="51" t="str">
        <f>'申込書(水泳)'!AI116</f>
        <v>000.00</v>
      </c>
      <c r="O31" s="51" t="str">
        <f t="shared" si="0"/>
        <v>2</v>
      </c>
      <c r="P31" s="51" t="str">
        <f t="shared" si="8"/>
        <v>　</v>
      </c>
      <c r="Q31" s="51" t="str">
        <f t="shared" si="2"/>
        <v xml:space="preserve"> </v>
      </c>
      <c r="R31" s="51" t="s">
        <v>183</v>
      </c>
      <c r="T31" s="51" t="str">
        <f t="shared" si="9"/>
        <v/>
      </c>
      <c r="U31" s="51" t="e">
        <f t="shared" si="10"/>
        <v>#N/A</v>
      </c>
      <c r="W31" s="51">
        <f t="shared" si="11"/>
        <v>0</v>
      </c>
      <c r="AD31" s="51" t="str">
        <f t="shared" si="12"/>
        <v/>
      </c>
      <c r="AE31" s="51" t="str">
        <f t="shared" si="7"/>
        <v>000.00</v>
      </c>
      <c r="BA31" s="51" t="s">
        <v>151</v>
      </c>
      <c r="BB31" s="51">
        <v>70400</v>
      </c>
    </row>
    <row r="32" spans="1:54">
      <c r="A32" s="51">
        <v>31</v>
      </c>
      <c r="B32" s="51">
        <f>'申込書(水泳)'!Z118</f>
        <v>0</v>
      </c>
      <c r="C32" s="51" t="str">
        <f>'申込書(水泳)'!AA118</f>
        <v/>
      </c>
      <c r="D32" s="51" t="str">
        <f>'申込書(水泳)'!AB118</f>
        <v/>
      </c>
      <c r="E32" s="51" t="str">
        <f>'申込書(水泳)'!AC118</f>
        <v/>
      </c>
      <c r="F32" s="51" t="str">
        <f>'申込書(水泳)'!AD118</f>
        <v/>
      </c>
      <c r="G32" s="51">
        <f>'申込書(水泳)'!AE118</f>
        <v>0</v>
      </c>
      <c r="H32" s="51">
        <f>'申込書(水泳)'!AF118</f>
        <v>0</v>
      </c>
      <c r="I32" s="51" t="e">
        <f>'申込書(水泳)'!AG118</f>
        <v>#N/A</v>
      </c>
      <c r="J32" s="51" t="e">
        <f>'申込書(水泳)'!AH118</f>
        <v>#N/A</v>
      </c>
      <c r="K32" s="51" t="str">
        <f>'申込書(水泳)'!AI118</f>
        <v>000.00</v>
      </c>
      <c r="O32" s="51" t="str">
        <f t="shared" si="0"/>
        <v>2</v>
      </c>
      <c r="P32" s="51" t="str">
        <f t="shared" si="8"/>
        <v>　</v>
      </c>
      <c r="Q32" s="51" t="str">
        <f t="shared" si="2"/>
        <v xml:space="preserve"> </v>
      </c>
      <c r="R32" s="51" t="s">
        <v>183</v>
      </c>
      <c r="T32" s="51" t="str">
        <f t="shared" si="9"/>
        <v/>
      </c>
      <c r="U32" s="51" t="e">
        <f t="shared" si="10"/>
        <v>#N/A</v>
      </c>
      <c r="W32" s="51">
        <f t="shared" si="11"/>
        <v>0</v>
      </c>
      <c r="AD32" s="51" t="str">
        <f t="shared" si="12"/>
        <v/>
      </c>
      <c r="AE32" s="51" t="str">
        <f t="shared" si="7"/>
        <v>000.00</v>
      </c>
      <c r="BA32" s="51" t="s">
        <v>152</v>
      </c>
      <c r="BB32" s="51">
        <v>70800</v>
      </c>
    </row>
    <row r="33" spans="1:31">
      <c r="A33" s="51">
        <v>32</v>
      </c>
      <c r="B33" s="51">
        <f>'申込書(水泳)'!Z120</f>
        <v>0</v>
      </c>
      <c r="C33" s="51" t="str">
        <f>'申込書(水泳)'!AA120</f>
        <v/>
      </c>
      <c r="D33" s="51" t="str">
        <f>'申込書(水泳)'!AB120</f>
        <v/>
      </c>
      <c r="E33" s="51" t="str">
        <f>'申込書(水泳)'!AC120</f>
        <v/>
      </c>
      <c r="F33" s="51" t="str">
        <f>'申込書(水泳)'!AD120</f>
        <v/>
      </c>
      <c r="G33" s="51">
        <f>'申込書(水泳)'!AE120</f>
        <v>0</v>
      </c>
      <c r="H33" s="51">
        <f>'申込書(水泳)'!AF120</f>
        <v>0</v>
      </c>
      <c r="I33" s="51" t="e">
        <f>'申込書(水泳)'!AG120</f>
        <v>#N/A</v>
      </c>
      <c r="J33" s="51" t="e">
        <f>'申込書(水泳)'!AH120</f>
        <v>#N/A</v>
      </c>
      <c r="K33" s="51" t="str">
        <f>'申込書(水泳)'!AI120</f>
        <v>000.00</v>
      </c>
      <c r="O33" s="51" t="str">
        <f t="shared" si="0"/>
        <v>2</v>
      </c>
      <c r="P33" s="51" t="str">
        <f t="shared" si="8"/>
        <v>　</v>
      </c>
      <c r="Q33" s="51" t="str">
        <f t="shared" si="2"/>
        <v xml:space="preserve"> </v>
      </c>
      <c r="R33" s="51" t="s">
        <v>183</v>
      </c>
      <c r="T33" s="51" t="str">
        <f t="shared" si="9"/>
        <v/>
      </c>
      <c r="U33" s="51" t="e">
        <f t="shared" si="10"/>
        <v>#N/A</v>
      </c>
      <c r="W33" s="51">
        <f t="shared" si="11"/>
        <v>0</v>
      </c>
      <c r="AD33" s="51" t="str">
        <f t="shared" si="12"/>
        <v/>
      </c>
      <c r="AE33" s="51" t="str">
        <f t="shared" si="7"/>
        <v>000.00</v>
      </c>
    </row>
    <row r="34" spans="1:31">
      <c r="A34" s="51">
        <v>33</v>
      </c>
      <c r="B34" s="51">
        <f>'申込書(水泳)'!Z122</f>
        <v>0</v>
      </c>
      <c r="C34" s="51" t="str">
        <f>'申込書(水泳)'!AA122</f>
        <v/>
      </c>
      <c r="D34" s="51" t="str">
        <f>'申込書(水泳)'!AB122</f>
        <v/>
      </c>
      <c r="E34" s="51" t="str">
        <f>'申込書(水泳)'!AC122</f>
        <v/>
      </c>
      <c r="F34" s="51" t="str">
        <f>'申込書(水泳)'!AD122</f>
        <v/>
      </c>
      <c r="G34" s="51">
        <f>'申込書(水泳)'!AE122</f>
        <v>0</v>
      </c>
      <c r="H34" s="51">
        <f>'申込書(水泳)'!AF122</f>
        <v>0</v>
      </c>
      <c r="I34" s="51" t="e">
        <f>'申込書(水泳)'!AG122</f>
        <v>#N/A</v>
      </c>
      <c r="J34" s="51" t="e">
        <f>'申込書(水泳)'!AH122</f>
        <v>#N/A</v>
      </c>
      <c r="K34" s="51" t="str">
        <f>'申込書(水泳)'!AI122</f>
        <v>000.00</v>
      </c>
      <c r="O34" s="51" t="str">
        <f t="shared" si="0"/>
        <v>2</v>
      </c>
      <c r="P34" s="51" t="str">
        <f t="shared" si="8"/>
        <v>　</v>
      </c>
      <c r="Q34" s="51" t="str">
        <f t="shared" si="2"/>
        <v xml:space="preserve"> </v>
      </c>
      <c r="R34" s="51" t="s">
        <v>183</v>
      </c>
      <c r="T34" s="51" t="str">
        <f t="shared" si="9"/>
        <v/>
      </c>
      <c r="U34" s="51" t="e">
        <f t="shared" si="10"/>
        <v>#N/A</v>
      </c>
      <c r="W34" s="51">
        <f t="shared" si="11"/>
        <v>0</v>
      </c>
      <c r="AD34" s="51" t="str">
        <f t="shared" si="12"/>
        <v/>
      </c>
      <c r="AE34" s="51" t="str">
        <f t="shared" si="7"/>
        <v>000.00</v>
      </c>
    </row>
    <row r="35" spans="1:31">
      <c r="A35" s="51">
        <v>34</v>
      </c>
      <c r="B35" s="51">
        <f>'申込書(水泳)'!Z124</f>
        <v>0</v>
      </c>
      <c r="C35" s="51" t="str">
        <f>'申込書(水泳)'!AA124</f>
        <v/>
      </c>
      <c r="D35" s="51" t="str">
        <f>'申込書(水泳)'!AB124</f>
        <v/>
      </c>
      <c r="E35" s="51" t="str">
        <f>'申込書(水泳)'!AC124</f>
        <v/>
      </c>
      <c r="F35" s="51" t="str">
        <f>'申込書(水泳)'!AD124</f>
        <v/>
      </c>
      <c r="G35" s="51">
        <f>'申込書(水泳)'!AE124</f>
        <v>0</v>
      </c>
      <c r="H35" s="51">
        <f>'申込書(水泳)'!AF124</f>
        <v>0</v>
      </c>
      <c r="I35" s="51" t="e">
        <f>'申込書(水泳)'!AG124</f>
        <v>#N/A</v>
      </c>
      <c r="J35" s="51" t="e">
        <f>'申込書(水泳)'!AH124</f>
        <v>#N/A</v>
      </c>
      <c r="K35" s="51" t="str">
        <f>'申込書(水泳)'!AI124</f>
        <v>000.00</v>
      </c>
      <c r="O35" s="51" t="str">
        <f t="shared" si="0"/>
        <v>2</v>
      </c>
      <c r="P35" s="51" t="str">
        <f t="shared" si="8"/>
        <v>　</v>
      </c>
      <c r="Q35" s="51" t="str">
        <f t="shared" si="2"/>
        <v xml:space="preserve"> </v>
      </c>
      <c r="R35" s="51" t="s">
        <v>183</v>
      </c>
      <c r="T35" s="51" t="str">
        <f t="shared" si="9"/>
        <v/>
      </c>
      <c r="U35" s="51" t="e">
        <f t="shared" si="10"/>
        <v>#N/A</v>
      </c>
      <c r="W35" s="51">
        <f t="shared" si="11"/>
        <v>0</v>
      </c>
      <c r="AD35" s="51" t="str">
        <f t="shared" si="12"/>
        <v/>
      </c>
      <c r="AE35" s="51" t="str">
        <f t="shared" si="7"/>
        <v>000.00</v>
      </c>
    </row>
    <row r="36" spans="1:31">
      <c r="A36" s="51">
        <v>35</v>
      </c>
      <c r="B36" s="51">
        <f>'申込書(水泳)'!Z126</f>
        <v>0</v>
      </c>
      <c r="C36" s="51" t="str">
        <f>'申込書(水泳)'!AA126</f>
        <v/>
      </c>
      <c r="D36" s="51" t="str">
        <f>'申込書(水泳)'!AB126</f>
        <v/>
      </c>
      <c r="E36" s="51" t="str">
        <f>'申込書(水泳)'!AC126</f>
        <v/>
      </c>
      <c r="F36" s="51" t="str">
        <f>'申込書(水泳)'!AD126</f>
        <v/>
      </c>
      <c r="G36" s="51">
        <f>'申込書(水泳)'!AE126</f>
        <v>0</v>
      </c>
      <c r="H36" s="51">
        <f>'申込書(水泳)'!AF126</f>
        <v>0</v>
      </c>
      <c r="I36" s="51" t="e">
        <f>'申込書(水泳)'!AG126</f>
        <v>#N/A</v>
      </c>
      <c r="J36" s="51" t="e">
        <f>'申込書(水泳)'!AH126</f>
        <v>#N/A</v>
      </c>
      <c r="K36" s="51" t="str">
        <f>'申込書(水泳)'!AI126</f>
        <v>000.00</v>
      </c>
      <c r="O36" s="51" t="str">
        <f t="shared" si="0"/>
        <v>2</v>
      </c>
      <c r="P36" s="51" t="str">
        <f t="shared" si="8"/>
        <v>　</v>
      </c>
      <c r="Q36" s="51" t="str">
        <f t="shared" si="2"/>
        <v xml:space="preserve"> </v>
      </c>
      <c r="R36" s="51" t="s">
        <v>183</v>
      </c>
      <c r="T36" s="51" t="str">
        <f t="shared" si="9"/>
        <v/>
      </c>
      <c r="U36" s="51" t="e">
        <f t="shared" si="10"/>
        <v>#N/A</v>
      </c>
      <c r="W36" s="51">
        <f t="shared" si="11"/>
        <v>0</v>
      </c>
      <c r="AD36" s="51" t="str">
        <f t="shared" si="12"/>
        <v/>
      </c>
      <c r="AE36" s="51" t="str">
        <f t="shared" si="7"/>
        <v>000.00</v>
      </c>
    </row>
    <row r="37" spans="1:31">
      <c r="A37" s="51">
        <v>36</v>
      </c>
      <c r="B37" s="51">
        <f>'申込書(水泳)'!Z128</f>
        <v>0</v>
      </c>
      <c r="C37" s="51" t="str">
        <f>'申込書(水泳)'!AA128</f>
        <v/>
      </c>
      <c r="D37" s="51" t="str">
        <f>'申込書(水泳)'!AB128</f>
        <v/>
      </c>
      <c r="E37" s="51" t="str">
        <f>'申込書(水泳)'!AC128</f>
        <v/>
      </c>
      <c r="F37" s="51" t="str">
        <f>'申込書(水泳)'!AD128</f>
        <v/>
      </c>
      <c r="G37" s="51">
        <f>'申込書(水泳)'!AE128</f>
        <v>0</v>
      </c>
      <c r="H37" s="51">
        <f>'申込書(水泳)'!AF128</f>
        <v>0</v>
      </c>
      <c r="I37" s="51" t="e">
        <f>'申込書(水泳)'!AG128</f>
        <v>#N/A</v>
      </c>
      <c r="J37" s="51" t="e">
        <f>'申込書(水泳)'!AH128</f>
        <v>#N/A</v>
      </c>
      <c r="K37" s="51" t="str">
        <f>'申込書(水泳)'!AI128</f>
        <v>000.00</v>
      </c>
      <c r="O37" s="51" t="str">
        <f t="shared" si="0"/>
        <v>2</v>
      </c>
      <c r="P37" s="51" t="str">
        <f t="shared" si="8"/>
        <v>　</v>
      </c>
      <c r="Q37" s="51" t="str">
        <f t="shared" si="2"/>
        <v xml:space="preserve"> </v>
      </c>
      <c r="R37" s="51" t="s">
        <v>183</v>
      </c>
      <c r="T37" s="51" t="str">
        <f t="shared" si="9"/>
        <v/>
      </c>
      <c r="U37" s="51" t="e">
        <f t="shared" si="10"/>
        <v>#N/A</v>
      </c>
      <c r="W37" s="51">
        <f t="shared" si="11"/>
        <v>0</v>
      </c>
      <c r="AD37" s="51" t="str">
        <f t="shared" si="12"/>
        <v/>
      </c>
      <c r="AE37" s="51" t="str">
        <f t="shared" si="7"/>
        <v>000.00</v>
      </c>
    </row>
    <row r="38" spans="1:31">
      <c r="A38" s="51">
        <v>37</v>
      </c>
      <c r="B38" s="51">
        <f>'申込書(水泳)'!Z130</f>
        <v>0</v>
      </c>
      <c r="C38" s="51" t="str">
        <f>'申込書(水泳)'!AA130</f>
        <v/>
      </c>
      <c r="D38" s="51" t="str">
        <f>'申込書(水泳)'!AB130</f>
        <v/>
      </c>
      <c r="E38" s="51" t="str">
        <f>'申込書(水泳)'!AC130</f>
        <v/>
      </c>
      <c r="F38" s="51" t="str">
        <f>'申込書(水泳)'!AD130</f>
        <v/>
      </c>
      <c r="G38" s="51">
        <f>'申込書(水泳)'!AE130</f>
        <v>0</v>
      </c>
      <c r="H38" s="51">
        <f>'申込書(水泳)'!AF130</f>
        <v>0</v>
      </c>
      <c r="I38" s="51" t="e">
        <f>'申込書(水泳)'!AG130</f>
        <v>#N/A</v>
      </c>
      <c r="J38" s="51" t="e">
        <f>'申込書(水泳)'!AH130</f>
        <v>#N/A</v>
      </c>
      <c r="K38" s="51" t="str">
        <f>'申込書(水泳)'!AI130</f>
        <v>000.00</v>
      </c>
      <c r="O38" s="51" t="str">
        <f t="shared" si="0"/>
        <v>2</v>
      </c>
      <c r="P38" s="51" t="str">
        <f t="shared" si="8"/>
        <v>　</v>
      </c>
      <c r="Q38" s="51" t="str">
        <f t="shared" si="2"/>
        <v xml:space="preserve"> </v>
      </c>
      <c r="R38" s="51" t="s">
        <v>183</v>
      </c>
      <c r="T38" s="51" t="str">
        <f t="shared" si="9"/>
        <v/>
      </c>
      <c r="U38" s="51" t="e">
        <f t="shared" si="10"/>
        <v>#N/A</v>
      </c>
      <c r="W38" s="51">
        <f t="shared" si="11"/>
        <v>0</v>
      </c>
      <c r="AD38" s="51" t="str">
        <f t="shared" si="12"/>
        <v/>
      </c>
      <c r="AE38" s="51" t="str">
        <f t="shared" si="7"/>
        <v>000.00</v>
      </c>
    </row>
    <row r="39" spans="1:31">
      <c r="A39" s="51">
        <v>38</v>
      </c>
      <c r="B39" s="51">
        <f>'申込書(水泳)'!Z132</f>
        <v>0</v>
      </c>
      <c r="C39" s="51" t="str">
        <f>'申込書(水泳)'!AA132</f>
        <v/>
      </c>
      <c r="D39" s="51" t="str">
        <f>'申込書(水泳)'!AB132</f>
        <v/>
      </c>
      <c r="E39" s="51" t="str">
        <f>'申込書(水泳)'!AC132</f>
        <v/>
      </c>
      <c r="F39" s="51" t="str">
        <f>'申込書(水泳)'!AD132</f>
        <v/>
      </c>
      <c r="G39" s="51">
        <f>'申込書(水泳)'!AE132</f>
        <v>0</v>
      </c>
      <c r="H39" s="51">
        <f>'申込書(水泳)'!AF132</f>
        <v>0</v>
      </c>
      <c r="I39" s="51" t="e">
        <f>'申込書(水泳)'!AG132</f>
        <v>#N/A</v>
      </c>
      <c r="J39" s="51" t="e">
        <f>'申込書(水泳)'!AH132</f>
        <v>#N/A</v>
      </c>
      <c r="K39" s="51" t="str">
        <f>'申込書(水泳)'!AI132</f>
        <v>000.00</v>
      </c>
      <c r="O39" s="51" t="str">
        <f t="shared" si="0"/>
        <v>2</v>
      </c>
      <c r="P39" s="51" t="str">
        <f t="shared" si="8"/>
        <v>　</v>
      </c>
      <c r="Q39" s="51" t="str">
        <f t="shared" si="2"/>
        <v xml:space="preserve"> </v>
      </c>
      <c r="R39" s="51" t="s">
        <v>183</v>
      </c>
      <c r="T39" s="51" t="str">
        <f t="shared" si="9"/>
        <v/>
      </c>
      <c r="U39" s="51" t="e">
        <f t="shared" si="10"/>
        <v>#N/A</v>
      </c>
      <c r="W39" s="51">
        <f t="shared" si="11"/>
        <v>0</v>
      </c>
      <c r="AD39" s="51" t="str">
        <f t="shared" si="12"/>
        <v/>
      </c>
      <c r="AE39" s="51" t="str">
        <f t="shared" si="7"/>
        <v>000.00</v>
      </c>
    </row>
    <row r="40" spans="1:31">
      <c r="A40" s="51">
        <v>39</v>
      </c>
      <c r="B40" s="51">
        <f>'申込書(水泳)'!Z134</f>
        <v>0</v>
      </c>
      <c r="C40" s="51" t="str">
        <f>'申込書(水泳)'!AA134</f>
        <v/>
      </c>
      <c r="D40" s="51" t="str">
        <f>'申込書(水泳)'!AB134</f>
        <v/>
      </c>
      <c r="E40" s="51" t="str">
        <f>'申込書(水泳)'!AC134</f>
        <v/>
      </c>
      <c r="F40" s="51" t="str">
        <f>'申込書(水泳)'!AD134</f>
        <v/>
      </c>
      <c r="G40" s="51">
        <f>'申込書(水泳)'!AE134</f>
        <v>0</v>
      </c>
      <c r="H40" s="51">
        <f>'申込書(水泳)'!AF134</f>
        <v>0</v>
      </c>
      <c r="I40" s="51" t="e">
        <f>'申込書(水泳)'!AG134</f>
        <v>#N/A</v>
      </c>
      <c r="J40" s="51" t="e">
        <f>'申込書(水泳)'!AH134</f>
        <v>#N/A</v>
      </c>
      <c r="K40" s="51" t="str">
        <f>'申込書(水泳)'!AI134</f>
        <v>000.00</v>
      </c>
      <c r="O40" s="51" t="str">
        <f t="shared" si="0"/>
        <v>2</v>
      </c>
      <c r="P40" s="51" t="str">
        <f t="shared" si="8"/>
        <v>　</v>
      </c>
      <c r="Q40" s="51" t="str">
        <f t="shared" si="2"/>
        <v xml:space="preserve"> </v>
      </c>
      <c r="R40" s="51" t="s">
        <v>183</v>
      </c>
      <c r="T40" s="51" t="str">
        <f t="shared" si="9"/>
        <v/>
      </c>
      <c r="U40" s="51" t="e">
        <f t="shared" si="10"/>
        <v>#N/A</v>
      </c>
      <c r="W40" s="51">
        <f t="shared" si="11"/>
        <v>0</v>
      </c>
      <c r="AD40" s="51" t="str">
        <f t="shared" si="12"/>
        <v/>
      </c>
      <c r="AE40" s="51" t="str">
        <f t="shared" si="7"/>
        <v>000.00</v>
      </c>
    </row>
    <row r="41" spans="1:31">
      <c r="A41" s="51">
        <v>40</v>
      </c>
      <c r="B41" s="51">
        <f>'申込書(水泳)'!Z136</f>
        <v>0</v>
      </c>
      <c r="C41" s="51" t="str">
        <f>'申込書(水泳)'!AA136</f>
        <v/>
      </c>
      <c r="D41" s="51" t="str">
        <f>'申込書(水泳)'!AB136</f>
        <v/>
      </c>
      <c r="E41" s="51" t="str">
        <f>'申込書(水泳)'!AC136</f>
        <v/>
      </c>
      <c r="F41" s="51" t="str">
        <f>'申込書(水泳)'!AD136</f>
        <v/>
      </c>
      <c r="G41" s="51">
        <f>'申込書(水泳)'!AE136</f>
        <v>0</v>
      </c>
      <c r="H41" s="51">
        <f>'申込書(水泳)'!AF136</f>
        <v>0</v>
      </c>
      <c r="I41" s="51" t="e">
        <f>'申込書(水泳)'!AG136</f>
        <v>#N/A</v>
      </c>
      <c r="J41" s="51" t="e">
        <f>'申込書(水泳)'!AH136</f>
        <v>#N/A</v>
      </c>
      <c r="K41" s="51" t="str">
        <f>'申込書(水泳)'!AI136</f>
        <v>000.00</v>
      </c>
      <c r="O41" s="51" t="str">
        <f t="shared" si="0"/>
        <v>2</v>
      </c>
      <c r="P41" s="51" t="str">
        <f t="shared" si="8"/>
        <v>　</v>
      </c>
      <c r="Q41" s="51" t="str">
        <f t="shared" si="2"/>
        <v xml:space="preserve"> </v>
      </c>
      <c r="R41" s="51" t="s">
        <v>183</v>
      </c>
      <c r="T41" s="51" t="str">
        <f t="shared" si="9"/>
        <v/>
      </c>
      <c r="U41" s="51" t="e">
        <f t="shared" si="10"/>
        <v>#N/A</v>
      </c>
      <c r="W41" s="51">
        <f t="shared" si="11"/>
        <v>0</v>
      </c>
      <c r="AD41" s="51" t="str">
        <f t="shared" si="12"/>
        <v/>
      </c>
      <c r="AE41" s="51" t="str">
        <f t="shared" si="7"/>
        <v>000.00</v>
      </c>
    </row>
    <row r="42" spans="1:31">
      <c r="A42" s="51">
        <v>41</v>
      </c>
      <c r="B42" s="51">
        <f>'申込書(水泳)'!Z138</f>
        <v>0</v>
      </c>
      <c r="C42" s="51" t="str">
        <f>'申込書(水泳)'!AA138</f>
        <v/>
      </c>
      <c r="D42" s="51" t="str">
        <f>'申込書(水泳)'!AB138</f>
        <v/>
      </c>
      <c r="E42" s="51" t="str">
        <f>'申込書(水泳)'!AC138</f>
        <v/>
      </c>
      <c r="F42" s="51" t="str">
        <f>'申込書(水泳)'!AD138</f>
        <v/>
      </c>
      <c r="G42" s="51">
        <f>'申込書(水泳)'!AE138</f>
        <v>0</v>
      </c>
      <c r="H42" s="51">
        <f>'申込書(水泳)'!AF138</f>
        <v>0</v>
      </c>
      <c r="I42" s="51" t="e">
        <f>'申込書(水泳)'!AG138</f>
        <v>#N/A</v>
      </c>
      <c r="J42" s="51" t="e">
        <f>'申込書(水泳)'!AH138</f>
        <v>#N/A</v>
      </c>
      <c r="K42" s="51" t="str">
        <f>'申込書(水泳)'!AI138</f>
        <v>000.00</v>
      </c>
      <c r="O42" s="51" t="str">
        <f t="shared" si="0"/>
        <v>2</v>
      </c>
      <c r="P42" s="51" t="str">
        <f t="shared" si="8"/>
        <v>　</v>
      </c>
      <c r="Q42" s="51" t="str">
        <f t="shared" si="2"/>
        <v xml:space="preserve"> </v>
      </c>
      <c r="R42" s="51" t="s">
        <v>183</v>
      </c>
      <c r="T42" s="51" t="str">
        <f t="shared" si="9"/>
        <v/>
      </c>
      <c r="U42" s="51" t="e">
        <f t="shared" si="10"/>
        <v>#N/A</v>
      </c>
      <c r="W42" s="51">
        <f t="shared" si="11"/>
        <v>0</v>
      </c>
      <c r="AD42" s="51" t="str">
        <f t="shared" si="12"/>
        <v/>
      </c>
      <c r="AE42" s="51" t="str">
        <f t="shared" si="7"/>
        <v>000.00</v>
      </c>
    </row>
    <row r="43" spans="1:31">
      <c r="A43" s="51">
        <v>42</v>
      </c>
      <c r="B43" s="51">
        <f>'申込書(水泳)'!Z140</f>
        <v>0</v>
      </c>
      <c r="C43" s="51" t="str">
        <f>'申込書(水泳)'!AA140</f>
        <v/>
      </c>
      <c r="D43" s="51" t="str">
        <f>'申込書(水泳)'!AB140</f>
        <v/>
      </c>
      <c r="E43" s="51" t="str">
        <f>'申込書(水泳)'!AC140</f>
        <v/>
      </c>
      <c r="F43" s="51" t="str">
        <f>'申込書(水泳)'!AD140</f>
        <v/>
      </c>
      <c r="G43" s="51">
        <f>'申込書(水泳)'!AE140</f>
        <v>0</v>
      </c>
      <c r="H43" s="51">
        <f>'申込書(水泳)'!AF140</f>
        <v>0</v>
      </c>
      <c r="I43" s="51" t="e">
        <f>'申込書(水泳)'!AG140</f>
        <v>#N/A</v>
      </c>
      <c r="J43" s="51" t="e">
        <f>'申込書(水泳)'!AH140</f>
        <v>#N/A</v>
      </c>
      <c r="K43" s="51" t="str">
        <f>'申込書(水泳)'!AI140</f>
        <v>000.00</v>
      </c>
      <c r="O43" s="51" t="str">
        <f t="shared" si="0"/>
        <v>2</v>
      </c>
      <c r="P43" s="51" t="str">
        <f t="shared" si="8"/>
        <v>　</v>
      </c>
      <c r="Q43" s="51" t="str">
        <f t="shared" si="2"/>
        <v xml:space="preserve"> </v>
      </c>
      <c r="R43" s="51" t="s">
        <v>183</v>
      </c>
      <c r="T43" s="51" t="str">
        <f t="shared" si="9"/>
        <v/>
      </c>
      <c r="U43" s="51" t="e">
        <f t="shared" si="10"/>
        <v>#N/A</v>
      </c>
      <c r="W43" s="51">
        <f t="shared" si="11"/>
        <v>0</v>
      </c>
      <c r="AD43" s="51" t="str">
        <f t="shared" si="12"/>
        <v/>
      </c>
      <c r="AE43" s="51" t="str">
        <f t="shared" si="7"/>
        <v>000.00</v>
      </c>
    </row>
    <row r="44" spans="1:31">
      <c r="A44" s="51">
        <v>43</v>
      </c>
      <c r="B44" s="51">
        <f>'申込書(水泳)'!Z142</f>
        <v>0</v>
      </c>
      <c r="C44" s="51" t="str">
        <f>'申込書(水泳)'!AA142</f>
        <v/>
      </c>
      <c r="D44" s="51" t="str">
        <f>'申込書(水泳)'!AB142</f>
        <v/>
      </c>
      <c r="E44" s="51" t="str">
        <f>'申込書(水泳)'!AC142</f>
        <v/>
      </c>
      <c r="F44" s="51" t="str">
        <f>'申込書(水泳)'!AD142</f>
        <v/>
      </c>
      <c r="G44" s="51">
        <f>'申込書(水泳)'!AE142</f>
        <v>0</v>
      </c>
      <c r="H44" s="51">
        <f>'申込書(水泳)'!AF142</f>
        <v>0</v>
      </c>
      <c r="I44" s="51" t="e">
        <f>'申込書(水泳)'!AG142</f>
        <v>#N/A</v>
      </c>
      <c r="J44" s="51" t="e">
        <f>'申込書(水泳)'!AH142</f>
        <v>#N/A</v>
      </c>
      <c r="K44" s="51" t="str">
        <f>'申込書(水泳)'!AI142</f>
        <v>000.00</v>
      </c>
      <c r="O44" s="51" t="str">
        <f t="shared" si="0"/>
        <v>2</v>
      </c>
      <c r="P44" s="51" t="str">
        <f t="shared" si="8"/>
        <v>　</v>
      </c>
      <c r="Q44" s="51" t="str">
        <f t="shared" si="2"/>
        <v xml:space="preserve"> </v>
      </c>
      <c r="R44" s="51" t="s">
        <v>183</v>
      </c>
      <c r="T44" s="51" t="str">
        <f t="shared" si="9"/>
        <v/>
      </c>
      <c r="U44" s="51" t="e">
        <f t="shared" si="10"/>
        <v>#N/A</v>
      </c>
      <c r="W44" s="51">
        <f t="shared" si="11"/>
        <v>0</v>
      </c>
      <c r="AD44" s="51" t="str">
        <f t="shared" si="12"/>
        <v/>
      </c>
      <c r="AE44" s="51" t="str">
        <f t="shared" si="7"/>
        <v>000.00</v>
      </c>
    </row>
    <row r="45" spans="1:31">
      <c r="A45" s="51">
        <v>44</v>
      </c>
      <c r="B45" s="51">
        <f>'申込書(水泳)'!Z144</f>
        <v>0</v>
      </c>
      <c r="C45" s="51" t="str">
        <f>'申込書(水泳)'!AA144</f>
        <v/>
      </c>
      <c r="D45" s="51" t="str">
        <f>'申込書(水泳)'!AB144</f>
        <v/>
      </c>
      <c r="E45" s="51" t="str">
        <f>'申込書(水泳)'!AC144</f>
        <v/>
      </c>
      <c r="F45" s="51" t="str">
        <f>'申込書(水泳)'!AD144</f>
        <v/>
      </c>
      <c r="G45" s="51">
        <f>'申込書(水泳)'!AE144</f>
        <v>0</v>
      </c>
      <c r="H45" s="51">
        <f>'申込書(水泳)'!AF144</f>
        <v>0</v>
      </c>
      <c r="I45" s="51" t="e">
        <f>'申込書(水泳)'!AG144</f>
        <v>#N/A</v>
      </c>
      <c r="J45" s="51" t="e">
        <f>'申込書(水泳)'!AH144</f>
        <v>#N/A</v>
      </c>
      <c r="K45" s="51" t="str">
        <f>'申込書(水泳)'!AI144</f>
        <v>000.00</v>
      </c>
      <c r="O45" s="51" t="str">
        <f t="shared" si="0"/>
        <v>2</v>
      </c>
      <c r="P45" s="51" t="str">
        <f t="shared" si="8"/>
        <v>　</v>
      </c>
      <c r="Q45" s="51" t="str">
        <f t="shared" si="2"/>
        <v xml:space="preserve"> </v>
      </c>
      <c r="R45" s="51" t="s">
        <v>183</v>
      </c>
      <c r="T45" s="51" t="str">
        <f t="shared" si="9"/>
        <v/>
      </c>
      <c r="U45" s="51" t="e">
        <f t="shared" si="10"/>
        <v>#N/A</v>
      </c>
      <c r="W45" s="51">
        <f t="shared" si="11"/>
        <v>0</v>
      </c>
      <c r="AD45" s="51" t="str">
        <f t="shared" si="12"/>
        <v/>
      </c>
      <c r="AE45" s="51" t="str">
        <f t="shared" si="7"/>
        <v>000.00</v>
      </c>
    </row>
    <row r="46" spans="1:31">
      <c r="A46" s="51">
        <v>45</v>
      </c>
      <c r="B46" s="51">
        <f>'申込書(水泳)'!Z160</f>
        <v>0</v>
      </c>
      <c r="C46" s="51" t="str">
        <f>'申込書(水泳)'!AA160</f>
        <v/>
      </c>
      <c r="D46" s="51" t="str">
        <f>'申込書(水泳)'!AB160</f>
        <v/>
      </c>
      <c r="E46" s="51" t="str">
        <f>'申込書(水泳)'!AC160</f>
        <v/>
      </c>
      <c r="F46" s="51" t="str">
        <f>'申込書(水泳)'!AD160</f>
        <v/>
      </c>
      <c r="G46" s="51">
        <f>'申込書(水泳)'!AE160</f>
        <v>0</v>
      </c>
      <c r="H46" s="51">
        <f>'申込書(水泳)'!AF160</f>
        <v>0</v>
      </c>
      <c r="I46" s="51" t="e">
        <f>'申込書(水泳)'!AG160</f>
        <v>#N/A</v>
      </c>
      <c r="J46" s="51" t="e">
        <f>'申込書(水泳)'!AH160</f>
        <v>#N/A</v>
      </c>
      <c r="K46" s="51" t="str">
        <f>'申込書(水泳)'!AI160</f>
        <v>000.00</v>
      </c>
      <c r="O46" s="51" t="str">
        <f t="shared" si="0"/>
        <v>2</v>
      </c>
      <c r="P46" s="51" t="str">
        <f t="shared" si="8"/>
        <v>　</v>
      </c>
      <c r="Q46" s="51" t="str">
        <f t="shared" si="2"/>
        <v xml:space="preserve"> </v>
      </c>
      <c r="R46" s="51" t="s">
        <v>183</v>
      </c>
      <c r="T46" s="51" t="str">
        <f t="shared" si="9"/>
        <v/>
      </c>
      <c r="U46" s="51" t="e">
        <f t="shared" si="10"/>
        <v>#N/A</v>
      </c>
      <c r="W46" s="51">
        <f t="shared" si="11"/>
        <v>0</v>
      </c>
      <c r="AD46" s="51" t="str">
        <f t="shared" si="12"/>
        <v/>
      </c>
      <c r="AE46" s="51" t="str">
        <f t="shared" si="7"/>
        <v>000.00</v>
      </c>
    </row>
    <row r="47" spans="1:31">
      <c r="A47" s="51">
        <v>46</v>
      </c>
      <c r="B47" s="51">
        <f>'申込書(水泳)'!Z162</f>
        <v>0</v>
      </c>
      <c r="C47" s="51" t="str">
        <f>'申込書(水泳)'!AA162</f>
        <v/>
      </c>
      <c r="D47" s="51" t="str">
        <f>'申込書(水泳)'!AB162</f>
        <v/>
      </c>
      <c r="E47" s="51" t="str">
        <f>'申込書(水泳)'!AC162</f>
        <v/>
      </c>
      <c r="F47" s="51" t="str">
        <f>'申込書(水泳)'!AD162</f>
        <v/>
      </c>
      <c r="G47" s="51">
        <f>'申込書(水泳)'!AE162</f>
        <v>0</v>
      </c>
      <c r="H47" s="51">
        <f>'申込書(水泳)'!AF162</f>
        <v>0</v>
      </c>
      <c r="I47" s="51" t="e">
        <f>'申込書(水泳)'!AG162</f>
        <v>#N/A</v>
      </c>
      <c r="J47" s="51" t="e">
        <f>'申込書(水泳)'!AH162</f>
        <v>#N/A</v>
      </c>
      <c r="K47" s="51" t="str">
        <f>'申込書(水泳)'!AI162</f>
        <v>000.00</v>
      </c>
      <c r="O47" s="51" t="str">
        <f t="shared" si="0"/>
        <v>2</v>
      </c>
      <c r="P47" s="51" t="str">
        <f t="shared" si="8"/>
        <v>　</v>
      </c>
      <c r="Q47" s="51" t="str">
        <f t="shared" si="2"/>
        <v xml:space="preserve"> </v>
      </c>
      <c r="R47" s="51" t="s">
        <v>183</v>
      </c>
      <c r="T47" s="51" t="str">
        <f t="shared" si="9"/>
        <v/>
      </c>
      <c r="U47" s="51" t="e">
        <f t="shared" si="10"/>
        <v>#N/A</v>
      </c>
      <c r="W47" s="51">
        <f t="shared" si="11"/>
        <v>0</v>
      </c>
      <c r="AD47" s="51" t="str">
        <f t="shared" si="12"/>
        <v/>
      </c>
      <c r="AE47" s="51" t="str">
        <f t="shared" si="7"/>
        <v>000.00</v>
      </c>
    </row>
    <row r="48" spans="1:31">
      <c r="A48" s="51">
        <v>47</v>
      </c>
      <c r="B48" s="51">
        <f>'申込書(水泳)'!Z164</f>
        <v>0</v>
      </c>
      <c r="C48" s="51" t="str">
        <f>'申込書(水泳)'!AA164</f>
        <v/>
      </c>
      <c r="D48" s="51" t="str">
        <f>'申込書(水泳)'!AB164</f>
        <v/>
      </c>
      <c r="E48" s="51" t="str">
        <f>'申込書(水泳)'!AC164</f>
        <v/>
      </c>
      <c r="F48" s="51" t="str">
        <f>'申込書(水泳)'!AD164</f>
        <v/>
      </c>
      <c r="G48" s="51">
        <f>'申込書(水泳)'!AE164</f>
        <v>0</v>
      </c>
      <c r="H48" s="51">
        <f>'申込書(水泳)'!AF164</f>
        <v>0</v>
      </c>
      <c r="I48" s="51" t="e">
        <f>'申込書(水泳)'!AG164</f>
        <v>#N/A</v>
      </c>
      <c r="J48" s="51" t="e">
        <f>'申込書(水泳)'!AH164</f>
        <v>#N/A</v>
      </c>
      <c r="K48" s="51" t="str">
        <f>'申込書(水泳)'!AI164</f>
        <v>000.00</v>
      </c>
      <c r="O48" s="51" t="str">
        <f t="shared" si="0"/>
        <v>2</v>
      </c>
      <c r="P48" s="51" t="str">
        <f t="shared" si="8"/>
        <v>　</v>
      </c>
      <c r="Q48" s="51" t="str">
        <f t="shared" si="2"/>
        <v xml:space="preserve"> </v>
      </c>
      <c r="R48" s="51" t="s">
        <v>183</v>
      </c>
      <c r="T48" s="51" t="str">
        <f t="shared" si="9"/>
        <v/>
      </c>
      <c r="U48" s="51" t="e">
        <f t="shared" si="10"/>
        <v>#N/A</v>
      </c>
      <c r="W48" s="51">
        <f t="shared" si="11"/>
        <v>0</v>
      </c>
      <c r="AD48" s="51" t="str">
        <f t="shared" si="12"/>
        <v/>
      </c>
      <c r="AE48" s="51" t="str">
        <f t="shared" si="7"/>
        <v>000.00</v>
      </c>
    </row>
    <row r="49" spans="1:31">
      <c r="A49" s="51">
        <v>48</v>
      </c>
      <c r="B49" s="51">
        <f>'申込書(水泳)'!Z166</f>
        <v>0</v>
      </c>
      <c r="C49" s="51" t="str">
        <f>'申込書(水泳)'!AA166</f>
        <v/>
      </c>
      <c r="D49" s="51" t="str">
        <f>'申込書(水泳)'!AB166</f>
        <v/>
      </c>
      <c r="E49" s="51" t="str">
        <f>'申込書(水泳)'!AC166</f>
        <v/>
      </c>
      <c r="F49" s="51" t="str">
        <f>'申込書(水泳)'!AD166</f>
        <v/>
      </c>
      <c r="G49" s="51">
        <f>'申込書(水泳)'!AE166</f>
        <v>0</v>
      </c>
      <c r="H49" s="51">
        <f>'申込書(水泳)'!AF166</f>
        <v>0</v>
      </c>
      <c r="I49" s="51" t="e">
        <f>'申込書(水泳)'!AG166</f>
        <v>#N/A</v>
      </c>
      <c r="J49" s="51" t="e">
        <f>'申込書(水泳)'!AH166</f>
        <v>#N/A</v>
      </c>
      <c r="K49" s="51" t="str">
        <f>'申込書(水泳)'!AI166</f>
        <v>000.00</v>
      </c>
      <c r="O49" s="51" t="str">
        <f t="shared" si="0"/>
        <v>2</v>
      </c>
      <c r="P49" s="51" t="str">
        <f t="shared" si="8"/>
        <v>　</v>
      </c>
      <c r="Q49" s="51" t="str">
        <f t="shared" si="2"/>
        <v xml:space="preserve"> </v>
      </c>
      <c r="R49" s="51" t="s">
        <v>183</v>
      </c>
      <c r="T49" s="51" t="str">
        <f t="shared" si="9"/>
        <v/>
      </c>
      <c r="U49" s="51" t="e">
        <f t="shared" si="10"/>
        <v>#N/A</v>
      </c>
      <c r="W49" s="51">
        <f t="shared" si="11"/>
        <v>0</v>
      </c>
      <c r="AD49" s="51" t="str">
        <f t="shared" si="12"/>
        <v/>
      </c>
      <c r="AE49" s="51" t="str">
        <f t="shared" si="7"/>
        <v>000.00</v>
      </c>
    </row>
    <row r="50" spans="1:31">
      <c r="A50" s="51">
        <v>49</v>
      </c>
      <c r="B50" s="51">
        <f>'申込書(水泳)'!Z168</f>
        <v>0</v>
      </c>
      <c r="C50" s="51" t="str">
        <f>'申込書(水泳)'!AA168</f>
        <v/>
      </c>
      <c r="D50" s="51" t="str">
        <f>'申込書(水泳)'!AB168</f>
        <v/>
      </c>
      <c r="E50" s="51" t="str">
        <f>'申込書(水泳)'!AC168</f>
        <v/>
      </c>
      <c r="F50" s="51" t="str">
        <f>'申込書(水泳)'!AD168</f>
        <v/>
      </c>
      <c r="G50" s="51">
        <f>'申込書(水泳)'!AE168</f>
        <v>0</v>
      </c>
      <c r="H50" s="51">
        <f>'申込書(水泳)'!AF168</f>
        <v>0</v>
      </c>
      <c r="I50" s="51" t="e">
        <f>'申込書(水泳)'!AG168</f>
        <v>#N/A</v>
      </c>
      <c r="J50" s="51" t="e">
        <f>'申込書(水泳)'!AH168</f>
        <v>#N/A</v>
      </c>
      <c r="K50" s="51" t="str">
        <f>'申込書(水泳)'!AI168</f>
        <v>000.00</v>
      </c>
      <c r="O50" s="51" t="str">
        <f t="shared" si="0"/>
        <v>2</v>
      </c>
      <c r="P50" s="51" t="str">
        <f t="shared" si="8"/>
        <v>　</v>
      </c>
      <c r="Q50" s="51" t="str">
        <f t="shared" si="2"/>
        <v xml:space="preserve"> </v>
      </c>
      <c r="R50" s="51" t="s">
        <v>183</v>
      </c>
      <c r="T50" s="51" t="str">
        <f t="shared" si="9"/>
        <v/>
      </c>
      <c r="U50" s="51" t="e">
        <f t="shared" si="10"/>
        <v>#N/A</v>
      </c>
      <c r="W50" s="51">
        <f t="shared" si="11"/>
        <v>0</v>
      </c>
      <c r="AD50" s="51" t="str">
        <f t="shared" si="12"/>
        <v/>
      </c>
      <c r="AE50" s="51" t="str">
        <f t="shared" si="7"/>
        <v>000.00</v>
      </c>
    </row>
    <row r="51" spans="1:31">
      <c r="A51" s="51">
        <v>50</v>
      </c>
      <c r="B51" s="51">
        <f>'申込書(水泳)'!Z170</f>
        <v>0</v>
      </c>
      <c r="C51" s="51" t="str">
        <f>'申込書(水泳)'!AA170</f>
        <v/>
      </c>
      <c r="D51" s="51" t="str">
        <f>'申込書(水泳)'!AB170</f>
        <v/>
      </c>
      <c r="E51" s="51" t="str">
        <f>'申込書(水泳)'!AC170</f>
        <v/>
      </c>
      <c r="F51" s="51" t="str">
        <f>'申込書(水泳)'!AD170</f>
        <v/>
      </c>
      <c r="G51" s="51">
        <f>'申込書(水泳)'!AE170</f>
        <v>0</v>
      </c>
      <c r="H51" s="51">
        <f>'申込書(水泳)'!AF170</f>
        <v>0</v>
      </c>
      <c r="I51" s="51" t="e">
        <f>'申込書(水泳)'!AG170</f>
        <v>#N/A</v>
      </c>
      <c r="J51" s="51" t="e">
        <f>'申込書(水泳)'!AH170</f>
        <v>#N/A</v>
      </c>
      <c r="K51" s="51" t="str">
        <f>'申込書(水泳)'!AI170</f>
        <v>000.00</v>
      </c>
      <c r="O51" s="51" t="str">
        <f t="shared" si="0"/>
        <v>2</v>
      </c>
      <c r="P51" s="51" t="str">
        <f t="shared" si="8"/>
        <v>　</v>
      </c>
      <c r="Q51" s="51" t="str">
        <f t="shared" si="2"/>
        <v xml:space="preserve"> </v>
      </c>
      <c r="R51" s="51" t="s">
        <v>183</v>
      </c>
      <c r="T51" s="51" t="str">
        <f t="shared" si="9"/>
        <v/>
      </c>
      <c r="U51" s="51" t="e">
        <f t="shared" si="10"/>
        <v>#N/A</v>
      </c>
      <c r="W51" s="51">
        <f t="shared" si="11"/>
        <v>0</v>
      </c>
      <c r="AD51" s="51" t="str">
        <f t="shared" si="12"/>
        <v/>
      </c>
      <c r="AE51" s="51" t="str">
        <f t="shared" si="7"/>
        <v>000.00</v>
      </c>
    </row>
    <row r="52" spans="1:31">
      <c r="A52" s="51">
        <v>51</v>
      </c>
      <c r="B52" s="51">
        <f>'申込書(水泳)'!Z172</f>
        <v>0</v>
      </c>
      <c r="C52" s="51" t="str">
        <f>'申込書(水泳)'!AA172</f>
        <v/>
      </c>
      <c r="D52" s="51" t="str">
        <f>'申込書(水泳)'!AB172</f>
        <v/>
      </c>
      <c r="E52" s="51" t="str">
        <f>'申込書(水泳)'!AC172</f>
        <v/>
      </c>
      <c r="F52" s="51" t="str">
        <f>'申込書(水泳)'!AD172</f>
        <v/>
      </c>
      <c r="G52" s="51">
        <f>'申込書(水泳)'!AE172</f>
        <v>0</v>
      </c>
      <c r="H52" s="51">
        <f>'申込書(水泳)'!AF172</f>
        <v>0</v>
      </c>
      <c r="I52" s="51" t="e">
        <f>'申込書(水泳)'!AG172</f>
        <v>#N/A</v>
      </c>
      <c r="J52" s="51" t="e">
        <f>'申込書(水泳)'!AH172</f>
        <v>#N/A</v>
      </c>
      <c r="K52" s="51" t="str">
        <f>'申込書(水泳)'!AI172</f>
        <v>000.00</v>
      </c>
      <c r="O52" s="51" t="str">
        <f t="shared" si="0"/>
        <v>2</v>
      </c>
      <c r="P52" s="51" t="str">
        <f t="shared" si="8"/>
        <v>　</v>
      </c>
      <c r="Q52" s="51" t="str">
        <f t="shared" si="2"/>
        <v xml:space="preserve"> </v>
      </c>
      <c r="R52" s="51" t="s">
        <v>183</v>
      </c>
      <c r="T52" s="51" t="str">
        <f t="shared" si="9"/>
        <v/>
      </c>
      <c r="U52" s="51" t="e">
        <f t="shared" si="10"/>
        <v>#N/A</v>
      </c>
      <c r="W52" s="51">
        <f t="shared" si="11"/>
        <v>0</v>
      </c>
      <c r="AD52" s="51" t="str">
        <f t="shared" si="12"/>
        <v/>
      </c>
      <c r="AE52" s="51" t="str">
        <f t="shared" si="7"/>
        <v>000.00</v>
      </c>
    </row>
    <row r="53" spans="1:31">
      <c r="A53" s="51">
        <v>52</v>
      </c>
      <c r="B53" s="51">
        <f>'申込書(水泳)'!Z174</f>
        <v>0</v>
      </c>
      <c r="C53" s="51" t="str">
        <f>'申込書(水泳)'!AA174</f>
        <v/>
      </c>
      <c r="D53" s="51" t="str">
        <f>'申込書(水泳)'!AB174</f>
        <v/>
      </c>
      <c r="E53" s="51" t="str">
        <f>'申込書(水泳)'!AC174</f>
        <v/>
      </c>
      <c r="F53" s="51" t="str">
        <f>'申込書(水泳)'!AD174</f>
        <v/>
      </c>
      <c r="G53" s="51">
        <f>'申込書(水泳)'!AE174</f>
        <v>0</v>
      </c>
      <c r="H53" s="51">
        <f>'申込書(水泳)'!AF174</f>
        <v>0</v>
      </c>
      <c r="I53" s="51" t="e">
        <f>'申込書(水泳)'!AG174</f>
        <v>#N/A</v>
      </c>
      <c r="J53" s="51" t="e">
        <f>'申込書(水泳)'!AH174</f>
        <v>#N/A</v>
      </c>
      <c r="K53" s="51" t="str">
        <f>'申込書(水泳)'!AI174</f>
        <v>000.00</v>
      </c>
      <c r="O53" s="51" t="str">
        <f t="shared" si="0"/>
        <v>2</v>
      </c>
      <c r="P53" s="51" t="str">
        <f t="shared" si="8"/>
        <v>　</v>
      </c>
      <c r="Q53" s="51" t="str">
        <f t="shared" si="2"/>
        <v xml:space="preserve"> </v>
      </c>
      <c r="R53" s="51" t="s">
        <v>183</v>
      </c>
      <c r="T53" s="51" t="str">
        <f t="shared" si="9"/>
        <v/>
      </c>
      <c r="U53" s="51" t="e">
        <f t="shared" si="10"/>
        <v>#N/A</v>
      </c>
      <c r="W53" s="51">
        <f t="shared" si="11"/>
        <v>0</v>
      </c>
      <c r="AD53" s="51" t="str">
        <f t="shared" si="12"/>
        <v/>
      </c>
      <c r="AE53" s="51" t="str">
        <f t="shared" si="7"/>
        <v>000.00</v>
      </c>
    </row>
    <row r="54" spans="1:31">
      <c r="A54" s="51">
        <v>53</v>
      </c>
      <c r="B54" s="51">
        <f>'申込書(水泳)'!Z176</f>
        <v>0</v>
      </c>
      <c r="C54" s="51" t="str">
        <f>'申込書(水泳)'!AA176</f>
        <v/>
      </c>
      <c r="D54" s="51" t="str">
        <f>'申込書(水泳)'!AB176</f>
        <v/>
      </c>
      <c r="E54" s="51" t="str">
        <f>'申込書(水泳)'!AC176</f>
        <v/>
      </c>
      <c r="F54" s="51" t="str">
        <f>'申込書(水泳)'!AD176</f>
        <v/>
      </c>
      <c r="G54" s="51">
        <f>'申込書(水泳)'!AE176</f>
        <v>0</v>
      </c>
      <c r="H54" s="51">
        <f>'申込書(水泳)'!AF176</f>
        <v>0</v>
      </c>
      <c r="I54" s="51" t="e">
        <f>'申込書(水泳)'!AG176</f>
        <v>#N/A</v>
      </c>
      <c r="J54" s="51" t="e">
        <f>'申込書(水泳)'!AH176</f>
        <v>#N/A</v>
      </c>
      <c r="K54" s="51" t="str">
        <f>'申込書(水泳)'!AI176</f>
        <v>000.00</v>
      </c>
      <c r="O54" s="51" t="str">
        <f t="shared" si="0"/>
        <v>2</v>
      </c>
      <c r="P54" s="51" t="str">
        <f t="shared" si="8"/>
        <v>　</v>
      </c>
      <c r="Q54" s="51" t="str">
        <f t="shared" si="2"/>
        <v xml:space="preserve"> </v>
      </c>
      <c r="R54" s="51" t="s">
        <v>183</v>
      </c>
      <c r="T54" s="51" t="str">
        <f t="shared" si="9"/>
        <v/>
      </c>
      <c r="U54" s="51" t="e">
        <f t="shared" si="10"/>
        <v>#N/A</v>
      </c>
      <c r="W54" s="51">
        <f t="shared" si="11"/>
        <v>0</v>
      </c>
      <c r="AD54" s="51" t="str">
        <f t="shared" si="12"/>
        <v/>
      </c>
      <c r="AE54" s="51" t="str">
        <f t="shared" si="7"/>
        <v>000.00</v>
      </c>
    </row>
    <row r="55" spans="1:31">
      <c r="A55" s="51">
        <v>54</v>
      </c>
      <c r="B55" s="51">
        <f>'申込書(水泳)'!Z178</f>
        <v>0</v>
      </c>
      <c r="C55" s="51" t="str">
        <f>'申込書(水泳)'!AA178</f>
        <v/>
      </c>
      <c r="D55" s="51" t="str">
        <f>'申込書(水泳)'!AB178</f>
        <v/>
      </c>
      <c r="E55" s="51" t="str">
        <f>'申込書(水泳)'!AC178</f>
        <v/>
      </c>
      <c r="F55" s="51" t="str">
        <f>'申込書(水泳)'!AD178</f>
        <v/>
      </c>
      <c r="G55" s="51">
        <f>'申込書(水泳)'!AE178</f>
        <v>0</v>
      </c>
      <c r="H55" s="51">
        <f>'申込書(水泳)'!AF178</f>
        <v>0</v>
      </c>
      <c r="I55" s="51" t="e">
        <f>'申込書(水泳)'!AG178</f>
        <v>#N/A</v>
      </c>
      <c r="J55" s="51" t="e">
        <f>'申込書(水泳)'!AH178</f>
        <v>#N/A</v>
      </c>
      <c r="K55" s="51" t="str">
        <f>'申込書(水泳)'!AI178</f>
        <v>000.00</v>
      </c>
      <c r="O55" s="51" t="str">
        <f t="shared" si="0"/>
        <v>2</v>
      </c>
      <c r="P55" s="51" t="str">
        <f t="shared" si="8"/>
        <v>　</v>
      </c>
      <c r="Q55" s="51" t="str">
        <f t="shared" si="2"/>
        <v xml:space="preserve"> </v>
      </c>
      <c r="R55" s="51" t="s">
        <v>183</v>
      </c>
      <c r="T55" s="51" t="str">
        <f t="shared" si="9"/>
        <v/>
      </c>
      <c r="U55" s="51" t="e">
        <f t="shared" si="10"/>
        <v>#N/A</v>
      </c>
      <c r="W55" s="51">
        <f t="shared" si="11"/>
        <v>0</v>
      </c>
      <c r="AD55" s="51" t="str">
        <f t="shared" si="12"/>
        <v/>
      </c>
      <c r="AE55" s="51" t="str">
        <f t="shared" si="7"/>
        <v>000.00</v>
      </c>
    </row>
    <row r="56" spans="1:31">
      <c r="A56" s="51">
        <v>55</v>
      </c>
      <c r="B56" s="51">
        <f>'申込書(水泳)'!Z180</f>
        <v>0</v>
      </c>
      <c r="C56" s="51" t="str">
        <f>'申込書(水泳)'!AA180</f>
        <v/>
      </c>
      <c r="D56" s="51" t="str">
        <f>'申込書(水泳)'!AB180</f>
        <v/>
      </c>
      <c r="E56" s="51" t="str">
        <f>'申込書(水泳)'!AC180</f>
        <v/>
      </c>
      <c r="F56" s="51" t="str">
        <f>'申込書(水泳)'!AD180</f>
        <v/>
      </c>
      <c r="G56" s="51">
        <f>'申込書(水泳)'!AE180</f>
        <v>0</v>
      </c>
      <c r="H56" s="51">
        <f>'申込書(水泳)'!AF180</f>
        <v>0</v>
      </c>
      <c r="I56" s="51" t="e">
        <f>'申込書(水泳)'!AG180</f>
        <v>#N/A</v>
      </c>
      <c r="J56" s="51" t="e">
        <f>'申込書(水泳)'!AH180</f>
        <v>#N/A</v>
      </c>
      <c r="K56" s="51" t="str">
        <f>'申込書(水泳)'!AI180</f>
        <v>000.00</v>
      </c>
      <c r="O56" s="51" t="str">
        <f t="shared" si="0"/>
        <v>2</v>
      </c>
      <c r="P56" s="51" t="str">
        <f t="shared" si="8"/>
        <v>　</v>
      </c>
      <c r="Q56" s="51" t="str">
        <f t="shared" si="2"/>
        <v xml:space="preserve"> </v>
      </c>
      <c r="R56" s="51" t="s">
        <v>183</v>
      </c>
      <c r="T56" s="51" t="str">
        <f t="shared" si="9"/>
        <v/>
      </c>
      <c r="U56" s="51" t="e">
        <f t="shared" si="10"/>
        <v>#N/A</v>
      </c>
      <c r="W56" s="51">
        <f t="shared" si="11"/>
        <v>0</v>
      </c>
      <c r="AD56" s="51" t="str">
        <f t="shared" si="12"/>
        <v/>
      </c>
      <c r="AE56" s="51" t="str">
        <f t="shared" si="7"/>
        <v>000.00</v>
      </c>
    </row>
    <row r="57" spans="1:31">
      <c r="A57" s="51">
        <v>56</v>
      </c>
      <c r="B57" s="51">
        <f>'申込書(水泳)'!Z182</f>
        <v>0</v>
      </c>
      <c r="C57" s="51" t="str">
        <f>'申込書(水泳)'!AA182</f>
        <v/>
      </c>
      <c r="D57" s="51" t="str">
        <f>'申込書(水泳)'!AB182</f>
        <v/>
      </c>
      <c r="E57" s="51" t="str">
        <f>'申込書(水泳)'!AC182</f>
        <v/>
      </c>
      <c r="F57" s="51" t="str">
        <f>'申込書(水泳)'!AD182</f>
        <v/>
      </c>
      <c r="G57" s="51">
        <f>'申込書(水泳)'!AE182</f>
        <v>0</v>
      </c>
      <c r="H57" s="51">
        <f>'申込書(水泳)'!AF182</f>
        <v>0</v>
      </c>
      <c r="I57" s="51" t="e">
        <f>'申込書(水泳)'!AG182</f>
        <v>#N/A</v>
      </c>
      <c r="J57" s="51" t="e">
        <f>'申込書(水泳)'!AH182</f>
        <v>#N/A</v>
      </c>
      <c r="K57" s="51" t="str">
        <f>'申込書(水泳)'!AI182</f>
        <v>000.00</v>
      </c>
      <c r="O57" s="51" t="str">
        <f t="shared" si="0"/>
        <v>2</v>
      </c>
      <c r="P57" s="51" t="str">
        <f t="shared" si="8"/>
        <v>　</v>
      </c>
      <c r="Q57" s="51" t="str">
        <f t="shared" si="2"/>
        <v xml:space="preserve"> </v>
      </c>
      <c r="R57" s="51" t="s">
        <v>183</v>
      </c>
      <c r="T57" s="51" t="str">
        <f t="shared" si="9"/>
        <v/>
      </c>
      <c r="U57" s="51" t="e">
        <f t="shared" si="10"/>
        <v>#N/A</v>
      </c>
      <c r="W57" s="51">
        <f t="shared" si="11"/>
        <v>0</v>
      </c>
      <c r="AD57" s="51" t="str">
        <f t="shared" si="12"/>
        <v/>
      </c>
      <c r="AE57" s="51" t="str">
        <f t="shared" si="7"/>
        <v>000.00</v>
      </c>
    </row>
    <row r="58" spans="1:31">
      <c r="A58" s="51">
        <v>57</v>
      </c>
      <c r="B58" s="51">
        <f>'申込書(水泳)'!Z184</f>
        <v>0</v>
      </c>
      <c r="C58" s="51" t="str">
        <f>'申込書(水泳)'!AA184</f>
        <v/>
      </c>
      <c r="D58" s="51" t="str">
        <f>'申込書(水泳)'!AB184</f>
        <v/>
      </c>
      <c r="E58" s="51" t="str">
        <f>'申込書(水泳)'!AC184</f>
        <v/>
      </c>
      <c r="F58" s="51" t="str">
        <f>'申込書(水泳)'!AD184</f>
        <v/>
      </c>
      <c r="G58" s="51">
        <f>'申込書(水泳)'!AE184</f>
        <v>0</v>
      </c>
      <c r="H58" s="51">
        <f>'申込書(水泳)'!AF184</f>
        <v>0</v>
      </c>
      <c r="I58" s="51" t="e">
        <f>'申込書(水泳)'!AG184</f>
        <v>#N/A</v>
      </c>
      <c r="J58" s="51" t="e">
        <f>'申込書(水泳)'!AH184</f>
        <v>#N/A</v>
      </c>
      <c r="K58" s="51" t="str">
        <f>'申込書(水泳)'!AI184</f>
        <v>000.00</v>
      </c>
      <c r="O58" s="51" t="str">
        <f t="shared" si="0"/>
        <v>2</v>
      </c>
      <c r="P58" s="51" t="str">
        <f t="shared" si="8"/>
        <v>　</v>
      </c>
      <c r="Q58" s="51" t="str">
        <f t="shared" si="2"/>
        <v xml:space="preserve"> </v>
      </c>
      <c r="R58" s="51" t="s">
        <v>183</v>
      </c>
      <c r="T58" s="51" t="str">
        <f t="shared" si="9"/>
        <v/>
      </c>
      <c r="U58" s="51" t="e">
        <f t="shared" si="10"/>
        <v>#N/A</v>
      </c>
      <c r="W58" s="51">
        <f t="shared" si="11"/>
        <v>0</v>
      </c>
      <c r="AD58" s="51" t="str">
        <f t="shared" si="12"/>
        <v/>
      </c>
      <c r="AE58" s="51" t="str">
        <f t="shared" si="7"/>
        <v>000.00</v>
      </c>
    </row>
    <row r="59" spans="1:31">
      <c r="A59" s="51">
        <v>58</v>
      </c>
      <c r="B59" s="51">
        <f>'申込書(水泳)'!Z186</f>
        <v>0</v>
      </c>
      <c r="C59" s="51" t="str">
        <f>'申込書(水泳)'!AA186</f>
        <v/>
      </c>
      <c r="D59" s="51" t="str">
        <f>'申込書(水泳)'!AB186</f>
        <v/>
      </c>
      <c r="E59" s="51" t="str">
        <f>'申込書(水泳)'!AC186</f>
        <v/>
      </c>
      <c r="F59" s="51" t="str">
        <f>'申込書(水泳)'!AD186</f>
        <v/>
      </c>
      <c r="G59" s="51">
        <f>'申込書(水泳)'!AE186</f>
        <v>0</v>
      </c>
      <c r="H59" s="51">
        <f>'申込書(水泳)'!AF186</f>
        <v>0</v>
      </c>
      <c r="I59" s="51" t="e">
        <f>'申込書(水泳)'!AG186</f>
        <v>#N/A</v>
      </c>
      <c r="J59" s="51" t="e">
        <f>'申込書(水泳)'!AH186</f>
        <v>#N/A</v>
      </c>
      <c r="K59" s="51" t="str">
        <f>'申込書(水泳)'!AI186</f>
        <v>000.00</v>
      </c>
      <c r="O59" s="51" t="str">
        <f t="shared" si="0"/>
        <v>2</v>
      </c>
      <c r="P59" s="51" t="str">
        <f t="shared" si="8"/>
        <v>　</v>
      </c>
      <c r="Q59" s="51" t="str">
        <f t="shared" si="2"/>
        <v xml:space="preserve"> </v>
      </c>
      <c r="R59" s="51" t="s">
        <v>183</v>
      </c>
      <c r="T59" s="51" t="str">
        <f t="shared" si="9"/>
        <v/>
      </c>
      <c r="U59" s="51" t="e">
        <f t="shared" si="10"/>
        <v>#N/A</v>
      </c>
      <c r="W59" s="51">
        <f t="shared" si="11"/>
        <v>0</v>
      </c>
      <c r="AD59" s="51" t="str">
        <f t="shared" si="12"/>
        <v/>
      </c>
      <c r="AE59" s="51" t="str">
        <f t="shared" si="7"/>
        <v>000.00</v>
      </c>
    </row>
    <row r="60" spans="1:31">
      <c r="A60" s="51">
        <v>59</v>
      </c>
      <c r="B60" s="51">
        <f>'申込書(水泳)'!Z188</f>
        <v>0</v>
      </c>
      <c r="C60" s="51" t="str">
        <f>'申込書(水泳)'!AA188</f>
        <v/>
      </c>
      <c r="D60" s="51" t="str">
        <f>'申込書(水泳)'!AB188</f>
        <v/>
      </c>
      <c r="E60" s="51" t="str">
        <f>'申込書(水泳)'!AC188</f>
        <v/>
      </c>
      <c r="F60" s="51" t="str">
        <f>'申込書(水泳)'!AD188</f>
        <v/>
      </c>
      <c r="G60" s="51">
        <f>'申込書(水泳)'!AE188</f>
        <v>0</v>
      </c>
      <c r="H60" s="51">
        <f>'申込書(水泳)'!AF188</f>
        <v>0</v>
      </c>
      <c r="I60" s="51" t="e">
        <f>'申込書(水泳)'!AG188</f>
        <v>#N/A</v>
      </c>
      <c r="J60" s="51" t="e">
        <f>'申込書(水泳)'!AH188</f>
        <v>#N/A</v>
      </c>
      <c r="K60" s="51" t="str">
        <f>'申込書(水泳)'!AI188</f>
        <v>000.00</v>
      </c>
      <c r="O60" s="51" t="str">
        <f t="shared" si="0"/>
        <v>2</v>
      </c>
      <c r="P60" s="51" t="str">
        <f t="shared" si="8"/>
        <v>　</v>
      </c>
      <c r="Q60" s="51" t="str">
        <f t="shared" si="2"/>
        <v xml:space="preserve"> </v>
      </c>
      <c r="R60" s="51" t="s">
        <v>183</v>
      </c>
      <c r="T60" s="51" t="str">
        <f t="shared" si="9"/>
        <v/>
      </c>
      <c r="U60" s="51" t="e">
        <f t="shared" si="10"/>
        <v>#N/A</v>
      </c>
      <c r="W60" s="51">
        <f t="shared" si="11"/>
        <v>0</v>
      </c>
      <c r="AD60" s="51" t="str">
        <f t="shared" si="12"/>
        <v/>
      </c>
      <c r="AE60" s="51" t="str">
        <f t="shared" si="7"/>
        <v>000.00</v>
      </c>
    </row>
    <row r="61" spans="1:31">
      <c r="A61" s="51">
        <v>60</v>
      </c>
      <c r="B61" s="51">
        <f>'申込書(水泳)'!Z190</f>
        <v>0</v>
      </c>
      <c r="C61" s="51" t="str">
        <f>'申込書(水泳)'!AA190</f>
        <v/>
      </c>
      <c r="D61" s="51" t="str">
        <f>'申込書(水泳)'!AB190</f>
        <v/>
      </c>
      <c r="E61" s="51" t="str">
        <f>'申込書(水泳)'!AC190</f>
        <v/>
      </c>
      <c r="F61" s="51" t="str">
        <f>'申込書(水泳)'!AD190</f>
        <v/>
      </c>
      <c r="G61" s="51">
        <f>'申込書(水泳)'!AE190</f>
        <v>0</v>
      </c>
      <c r="H61" s="51">
        <f>'申込書(水泳)'!AF190</f>
        <v>0</v>
      </c>
      <c r="I61" s="51" t="e">
        <f>'申込書(水泳)'!AG190</f>
        <v>#N/A</v>
      </c>
      <c r="J61" s="51" t="e">
        <f>'申込書(水泳)'!AH190</f>
        <v>#N/A</v>
      </c>
      <c r="K61" s="51" t="str">
        <f>'申込書(水泳)'!AI190</f>
        <v>000.00</v>
      </c>
      <c r="O61" s="51" t="str">
        <f t="shared" si="0"/>
        <v>2</v>
      </c>
      <c r="P61" s="51" t="str">
        <f t="shared" si="8"/>
        <v>　</v>
      </c>
      <c r="Q61" s="51" t="str">
        <f t="shared" si="2"/>
        <v xml:space="preserve"> </v>
      </c>
      <c r="R61" s="51" t="s">
        <v>183</v>
      </c>
      <c r="T61" s="51" t="str">
        <f t="shared" si="9"/>
        <v/>
      </c>
      <c r="U61" s="51" t="e">
        <f t="shared" si="10"/>
        <v>#N/A</v>
      </c>
      <c r="W61" s="51">
        <f t="shared" si="11"/>
        <v>0</v>
      </c>
      <c r="AD61" s="51" t="str">
        <f t="shared" si="12"/>
        <v/>
      </c>
      <c r="AE61" s="51" t="str">
        <f t="shared" si="7"/>
        <v>000.00</v>
      </c>
    </row>
    <row r="62" spans="1:31">
      <c r="A62" s="51">
        <v>61</v>
      </c>
      <c r="B62" s="51">
        <f>'申込書(水泳)'!Z192</f>
        <v>0</v>
      </c>
      <c r="C62" s="51" t="str">
        <f>'申込書(水泳)'!AA192</f>
        <v/>
      </c>
      <c r="D62" s="51" t="str">
        <f>'申込書(水泳)'!AB192</f>
        <v/>
      </c>
      <c r="E62" s="51" t="str">
        <f>'申込書(水泳)'!AC192</f>
        <v/>
      </c>
      <c r="F62" s="51" t="str">
        <f>'申込書(水泳)'!AD192</f>
        <v/>
      </c>
      <c r="G62" s="51">
        <f>'申込書(水泳)'!AE192</f>
        <v>0</v>
      </c>
      <c r="H62" s="51">
        <f>'申込書(水泳)'!AF192</f>
        <v>0</v>
      </c>
      <c r="I62" s="51" t="e">
        <f>'申込書(水泳)'!AG192</f>
        <v>#N/A</v>
      </c>
      <c r="J62" s="51" t="e">
        <f>'申込書(水泳)'!AH192</f>
        <v>#N/A</v>
      </c>
      <c r="K62" s="51" t="str">
        <f>'申込書(水泳)'!AI192</f>
        <v>000.00</v>
      </c>
      <c r="O62" s="51" t="str">
        <f t="shared" si="0"/>
        <v>2</v>
      </c>
      <c r="P62" s="51" t="str">
        <f t="shared" si="8"/>
        <v>　</v>
      </c>
      <c r="Q62" s="51" t="str">
        <f t="shared" si="2"/>
        <v xml:space="preserve"> </v>
      </c>
      <c r="R62" s="51" t="s">
        <v>183</v>
      </c>
      <c r="T62" s="51" t="str">
        <f t="shared" si="9"/>
        <v/>
      </c>
      <c r="U62" s="51" t="e">
        <f t="shared" si="10"/>
        <v>#N/A</v>
      </c>
      <c r="W62" s="51">
        <f t="shared" si="11"/>
        <v>0</v>
      </c>
      <c r="AD62" s="51" t="str">
        <f t="shared" si="12"/>
        <v/>
      </c>
      <c r="AE62" s="51" t="str">
        <f t="shared" si="7"/>
        <v>000.00</v>
      </c>
    </row>
    <row r="63" spans="1:31">
      <c r="A63" s="51">
        <v>62</v>
      </c>
      <c r="B63" s="51">
        <f>'申込書(水泳)'!Z208</f>
        <v>0</v>
      </c>
      <c r="C63" s="51" t="str">
        <f>'申込書(水泳)'!AA208</f>
        <v/>
      </c>
      <c r="D63" s="51" t="str">
        <f>'申込書(水泳)'!AB208</f>
        <v/>
      </c>
      <c r="E63" s="51" t="str">
        <f>'申込書(水泳)'!AC208</f>
        <v/>
      </c>
      <c r="F63" s="51" t="str">
        <f>'申込書(水泳)'!AD208</f>
        <v/>
      </c>
      <c r="G63" s="51">
        <f>'申込書(水泳)'!AE208</f>
        <v>0</v>
      </c>
      <c r="H63" s="51">
        <f>'申込書(水泳)'!AF208</f>
        <v>0</v>
      </c>
      <c r="I63" s="51" t="e">
        <f>'申込書(水泳)'!AG208</f>
        <v>#N/A</v>
      </c>
      <c r="J63" s="51" t="e">
        <f>'申込書(水泳)'!AH208</f>
        <v>#N/A</v>
      </c>
      <c r="K63" s="51" t="str">
        <f>'申込書(水泳)'!AI208</f>
        <v>000.00</v>
      </c>
      <c r="O63" s="51" t="str">
        <f t="shared" si="0"/>
        <v>2</v>
      </c>
      <c r="P63" s="51" t="str">
        <f t="shared" si="8"/>
        <v>　</v>
      </c>
      <c r="Q63" s="51" t="str">
        <f t="shared" si="2"/>
        <v xml:space="preserve"> </v>
      </c>
      <c r="R63" s="51" t="s">
        <v>183</v>
      </c>
      <c r="T63" s="51" t="str">
        <f t="shared" si="9"/>
        <v/>
      </c>
      <c r="U63" s="51" t="e">
        <f t="shared" si="10"/>
        <v>#N/A</v>
      </c>
      <c r="W63" s="51">
        <f t="shared" si="11"/>
        <v>0</v>
      </c>
      <c r="AD63" s="51" t="str">
        <f t="shared" si="12"/>
        <v/>
      </c>
      <c r="AE63" s="51" t="str">
        <f t="shared" si="7"/>
        <v>000.00</v>
      </c>
    </row>
    <row r="64" spans="1:31">
      <c r="A64" s="51">
        <v>63</v>
      </c>
      <c r="B64" s="51">
        <f>'申込書(水泳)'!Z210</f>
        <v>0</v>
      </c>
      <c r="C64" s="51" t="str">
        <f>'申込書(水泳)'!AA210</f>
        <v/>
      </c>
      <c r="D64" s="51" t="str">
        <f>'申込書(水泳)'!AB210</f>
        <v/>
      </c>
      <c r="E64" s="51" t="str">
        <f>'申込書(水泳)'!AC210</f>
        <v/>
      </c>
      <c r="F64" s="51" t="str">
        <f>'申込書(水泳)'!AD210</f>
        <v/>
      </c>
      <c r="G64" s="51">
        <f>'申込書(水泳)'!AE210</f>
        <v>0</v>
      </c>
      <c r="H64" s="51">
        <f>'申込書(水泳)'!AF210</f>
        <v>0</v>
      </c>
      <c r="I64" s="51" t="e">
        <f>'申込書(水泳)'!AG210</f>
        <v>#N/A</v>
      </c>
      <c r="J64" s="51" t="e">
        <f>'申込書(水泳)'!AH210</f>
        <v>#N/A</v>
      </c>
      <c r="K64" s="51" t="str">
        <f>'申込書(水泳)'!AI210</f>
        <v>000.00</v>
      </c>
      <c r="O64" s="51" t="str">
        <f t="shared" si="0"/>
        <v>2</v>
      </c>
      <c r="P64" s="51" t="str">
        <f t="shared" si="8"/>
        <v>　</v>
      </c>
      <c r="Q64" s="51" t="str">
        <f t="shared" si="2"/>
        <v xml:space="preserve"> </v>
      </c>
      <c r="R64" s="51" t="s">
        <v>183</v>
      </c>
      <c r="T64" s="51" t="str">
        <f t="shared" si="9"/>
        <v/>
      </c>
      <c r="U64" s="51" t="e">
        <f t="shared" si="10"/>
        <v>#N/A</v>
      </c>
      <c r="W64" s="51">
        <f t="shared" si="11"/>
        <v>0</v>
      </c>
      <c r="AD64" s="51" t="str">
        <f t="shared" si="12"/>
        <v/>
      </c>
      <c r="AE64" s="51" t="str">
        <f t="shared" si="7"/>
        <v>000.00</v>
      </c>
    </row>
    <row r="65" spans="1:31">
      <c r="A65" s="51">
        <v>64</v>
      </c>
      <c r="B65" s="51">
        <f>'申込書(水泳)'!Z212</f>
        <v>0</v>
      </c>
      <c r="C65" s="51" t="str">
        <f>'申込書(水泳)'!AA212</f>
        <v/>
      </c>
      <c r="D65" s="51" t="str">
        <f>'申込書(水泳)'!AB212</f>
        <v/>
      </c>
      <c r="E65" s="51" t="str">
        <f>'申込書(水泳)'!AC212</f>
        <v/>
      </c>
      <c r="F65" s="51" t="str">
        <f>'申込書(水泳)'!AD212</f>
        <v/>
      </c>
      <c r="G65" s="51">
        <f>'申込書(水泳)'!AE212</f>
        <v>0</v>
      </c>
      <c r="H65" s="51">
        <f>'申込書(水泳)'!AF212</f>
        <v>0</v>
      </c>
      <c r="I65" s="51" t="e">
        <f>'申込書(水泳)'!AG212</f>
        <v>#N/A</v>
      </c>
      <c r="J65" s="51" t="e">
        <f>'申込書(水泳)'!AH212</f>
        <v>#N/A</v>
      </c>
      <c r="K65" s="51" t="str">
        <f>'申込書(水泳)'!AI212</f>
        <v>000.00</v>
      </c>
      <c r="O65" s="51" t="str">
        <f t="shared" si="0"/>
        <v>2</v>
      </c>
      <c r="P65" s="51" t="str">
        <f t="shared" si="8"/>
        <v>　</v>
      </c>
      <c r="Q65" s="51" t="str">
        <f t="shared" si="2"/>
        <v xml:space="preserve"> </v>
      </c>
      <c r="R65" s="51" t="s">
        <v>183</v>
      </c>
      <c r="T65" s="51" t="str">
        <f t="shared" si="9"/>
        <v/>
      </c>
      <c r="U65" s="51" t="e">
        <f t="shared" si="10"/>
        <v>#N/A</v>
      </c>
      <c r="W65" s="51">
        <f t="shared" si="11"/>
        <v>0</v>
      </c>
      <c r="AD65" s="51" t="str">
        <f t="shared" si="12"/>
        <v/>
      </c>
      <c r="AE65" s="51" t="str">
        <f t="shared" si="7"/>
        <v>000.00</v>
      </c>
    </row>
    <row r="66" spans="1:31">
      <c r="A66" s="51">
        <v>65</v>
      </c>
      <c r="B66" s="51">
        <f>'申込書(水泳)'!Z214</f>
        <v>0</v>
      </c>
      <c r="C66" s="51" t="str">
        <f>'申込書(水泳)'!AA214</f>
        <v/>
      </c>
      <c r="D66" s="51" t="str">
        <f>'申込書(水泳)'!AB214</f>
        <v/>
      </c>
      <c r="E66" s="51" t="str">
        <f>'申込書(水泳)'!AC214</f>
        <v/>
      </c>
      <c r="F66" s="51" t="str">
        <f>'申込書(水泳)'!AD214</f>
        <v/>
      </c>
      <c r="G66" s="51">
        <f>'申込書(水泳)'!AE214</f>
        <v>0</v>
      </c>
      <c r="H66" s="51">
        <f>'申込書(水泳)'!AF214</f>
        <v>0</v>
      </c>
      <c r="I66" s="51" t="e">
        <f>'申込書(水泳)'!AG214</f>
        <v>#N/A</v>
      </c>
      <c r="J66" s="51" t="e">
        <f>'申込書(水泳)'!AH214</f>
        <v>#N/A</v>
      </c>
      <c r="K66" s="51" t="str">
        <f>'申込書(水泳)'!AI214</f>
        <v>000.00</v>
      </c>
      <c r="O66" s="51" t="str">
        <f t="shared" si="0"/>
        <v>2</v>
      </c>
      <c r="P66" s="51" t="str">
        <f t="shared" si="8"/>
        <v>　</v>
      </c>
      <c r="Q66" s="51" t="str">
        <f t="shared" si="2"/>
        <v xml:space="preserve"> </v>
      </c>
      <c r="R66" s="51" t="s">
        <v>183</v>
      </c>
      <c r="T66" s="51" t="str">
        <f t="shared" si="9"/>
        <v/>
      </c>
      <c r="U66" s="51" t="e">
        <f t="shared" si="10"/>
        <v>#N/A</v>
      </c>
      <c r="W66" s="51">
        <f t="shared" si="11"/>
        <v>0</v>
      </c>
      <c r="AD66" s="51" t="str">
        <f t="shared" si="12"/>
        <v/>
      </c>
      <c r="AE66" s="51" t="str">
        <f t="shared" si="7"/>
        <v>000.00</v>
      </c>
    </row>
    <row r="67" spans="1:31">
      <c r="A67" s="51">
        <v>66</v>
      </c>
      <c r="B67" s="51">
        <f>'申込書(水泳)'!Z216</f>
        <v>0</v>
      </c>
      <c r="C67" s="51" t="str">
        <f>'申込書(水泳)'!AA216</f>
        <v/>
      </c>
      <c r="D67" s="51" t="str">
        <f>'申込書(水泳)'!AB216</f>
        <v/>
      </c>
      <c r="E67" s="51" t="str">
        <f>'申込書(水泳)'!AC216</f>
        <v/>
      </c>
      <c r="F67" s="51" t="str">
        <f>'申込書(水泳)'!AD216</f>
        <v/>
      </c>
      <c r="G67" s="51">
        <f>'申込書(水泳)'!AE216</f>
        <v>0</v>
      </c>
      <c r="H67" s="51">
        <f>'申込書(水泳)'!AF216</f>
        <v>0</v>
      </c>
      <c r="I67" s="51" t="e">
        <f>'申込書(水泳)'!AG216</f>
        <v>#N/A</v>
      </c>
      <c r="J67" s="51" t="e">
        <f>'申込書(水泳)'!AH216</f>
        <v>#N/A</v>
      </c>
      <c r="K67" s="51" t="str">
        <f>'申込書(水泳)'!AI216</f>
        <v>000.00</v>
      </c>
      <c r="O67" s="51" t="str">
        <f t="shared" ref="O67:O96" si="13">IF(G67="男","1","2")</f>
        <v>2</v>
      </c>
      <c r="P67" s="51" t="str">
        <f t="shared" si="8"/>
        <v>　</v>
      </c>
      <c r="Q67" s="51" t="str">
        <f t="shared" ref="Q67:Q96" si="14">ASC(E67&amp;" "&amp;F67)</f>
        <v xml:space="preserve"> </v>
      </c>
      <c r="R67" s="51" t="s">
        <v>183</v>
      </c>
      <c r="T67" s="51" t="str">
        <f t="shared" si="9"/>
        <v/>
      </c>
      <c r="U67" s="51" t="e">
        <f t="shared" si="10"/>
        <v>#N/A</v>
      </c>
      <c r="W67" s="51">
        <f t="shared" si="11"/>
        <v>0</v>
      </c>
      <c r="AD67" s="51" t="str">
        <f t="shared" si="12"/>
        <v/>
      </c>
      <c r="AE67" s="51" t="str">
        <f t="shared" ref="AE67:AE96" si="15">IF(K67="","",TEXT(K67,"000.00"))</f>
        <v>000.00</v>
      </c>
    </row>
    <row r="68" spans="1:31">
      <c r="A68" s="51">
        <v>67</v>
      </c>
      <c r="B68" s="51">
        <f>'申込書(水泳)'!Z218</f>
        <v>0</v>
      </c>
      <c r="C68" s="51" t="str">
        <f>'申込書(水泳)'!AA218</f>
        <v/>
      </c>
      <c r="D68" s="51" t="str">
        <f>'申込書(水泳)'!AB218</f>
        <v/>
      </c>
      <c r="E68" s="51" t="str">
        <f>'申込書(水泳)'!AC218</f>
        <v/>
      </c>
      <c r="F68" s="51" t="str">
        <f>'申込書(水泳)'!AD218</f>
        <v/>
      </c>
      <c r="G68" s="51">
        <f>'申込書(水泳)'!AE218</f>
        <v>0</v>
      </c>
      <c r="H68" s="51">
        <f>'申込書(水泳)'!AF218</f>
        <v>0</v>
      </c>
      <c r="I68" s="51" t="e">
        <f>'申込書(水泳)'!AG218</f>
        <v>#N/A</v>
      </c>
      <c r="J68" s="51" t="e">
        <f>'申込書(水泳)'!AH218</f>
        <v>#N/A</v>
      </c>
      <c r="K68" s="51" t="str">
        <f>'申込書(水泳)'!AI218</f>
        <v>000.00</v>
      </c>
      <c r="O68" s="51" t="str">
        <f t="shared" si="13"/>
        <v>2</v>
      </c>
      <c r="P68" s="51" t="str">
        <f t="shared" si="8"/>
        <v>　</v>
      </c>
      <c r="Q68" s="51" t="str">
        <f t="shared" si="14"/>
        <v xml:space="preserve"> </v>
      </c>
      <c r="R68" s="51" t="s">
        <v>183</v>
      </c>
      <c r="T68" s="51" t="str">
        <f t="shared" si="9"/>
        <v/>
      </c>
      <c r="U68" s="51" t="e">
        <f t="shared" si="10"/>
        <v>#N/A</v>
      </c>
      <c r="W68" s="51">
        <f t="shared" si="11"/>
        <v>0</v>
      </c>
      <c r="AD68" s="51" t="str">
        <f t="shared" si="12"/>
        <v/>
      </c>
      <c r="AE68" s="51" t="str">
        <f t="shared" si="15"/>
        <v>000.00</v>
      </c>
    </row>
    <row r="69" spans="1:31">
      <c r="A69" s="51">
        <v>68</v>
      </c>
      <c r="B69" s="51">
        <f>'申込書(水泳)'!Z220</f>
        <v>0</v>
      </c>
      <c r="C69" s="51" t="str">
        <f>'申込書(水泳)'!AA220</f>
        <v/>
      </c>
      <c r="D69" s="51" t="str">
        <f>'申込書(水泳)'!AB220</f>
        <v/>
      </c>
      <c r="E69" s="51" t="str">
        <f>'申込書(水泳)'!AC220</f>
        <v/>
      </c>
      <c r="F69" s="51" t="str">
        <f>'申込書(水泳)'!AD220</f>
        <v/>
      </c>
      <c r="G69" s="51">
        <f>'申込書(水泳)'!AE220</f>
        <v>0</v>
      </c>
      <c r="H69" s="51">
        <f>'申込書(水泳)'!AF220</f>
        <v>0</v>
      </c>
      <c r="I69" s="51" t="e">
        <f>'申込書(水泳)'!AG220</f>
        <v>#N/A</v>
      </c>
      <c r="J69" s="51" t="e">
        <f>'申込書(水泳)'!AH220</f>
        <v>#N/A</v>
      </c>
      <c r="K69" s="51" t="str">
        <f>'申込書(水泳)'!AI220</f>
        <v>000.00</v>
      </c>
      <c r="O69" s="51" t="str">
        <f t="shared" si="13"/>
        <v>2</v>
      </c>
      <c r="P69" s="51" t="str">
        <f t="shared" si="8"/>
        <v>　</v>
      </c>
      <c r="Q69" s="51" t="str">
        <f t="shared" si="14"/>
        <v xml:space="preserve"> </v>
      </c>
      <c r="R69" s="51" t="s">
        <v>183</v>
      </c>
      <c r="T69" s="51" t="str">
        <f t="shared" si="9"/>
        <v/>
      </c>
      <c r="U69" s="51" t="e">
        <f t="shared" si="10"/>
        <v>#N/A</v>
      </c>
      <c r="W69" s="51">
        <f t="shared" si="11"/>
        <v>0</v>
      </c>
      <c r="AD69" s="51" t="str">
        <f t="shared" si="12"/>
        <v/>
      </c>
      <c r="AE69" s="51" t="str">
        <f t="shared" si="15"/>
        <v>000.00</v>
      </c>
    </row>
    <row r="70" spans="1:31">
      <c r="A70" s="51">
        <v>69</v>
      </c>
      <c r="B70" s="51">
        <f>'申込書(水泳)'!Z222</f>
        <v>0</v>
      </c>
      <c r="C70" s="51" t="str">
        <f>'申込書(水泳)'!AA222</f>
        <v/>
      </c>
      <c r="D70" s="51" t="str">
        <f>'申込書(水泳)'!AB222</f>
        <v/>
      </c>
      <c r="E70" s="51" t="str">
        <f>'申込書(水泳)'!AC222</f>
        <v/>
      </c>
      <c r="F70" s="51" t="str">
        <f>'申込書(水泳)'!AD222</f>
        <v/>
      </c>
      <c r="G70" s="51">
        <f>'申込書(水泳)'!AE222</f>
        <v>0</v>
      </c>
      <c r="H70" s="51">
        <f>'申込書(水泳)'!AF222</f>
        <v>0</v>
      </c>
      <c r="I70" s="51" t="e">
        <f>'申込書(水泳)'!AG222</f>
        <v>#N/A</v>
      </c>
      <c r="J70" s="51" t="e">
        <f>'申込書(水泳)'!AH222</f>
        <v>#N/A</v>
      </c>
      <c r="K70" s="51" t="str">
        <f>'申込書(水泳)'!AI222</f>
        <v>000.00</v>
      </c>
      <c r="O70" s="51" t="str">
        <f t="shared" si="13"/>
        <v>2</v>
      </c>
      <c r="P70" s="51" t="str">
        <f t="shared" si="8"/>
        <v>　</v>
      </c>
      <c r="Q70" s="51" t="str">
        <f t="shared" si="14"/>
        <v xml:space="preserve"> </v>
      </c>
      <c r="R70" s="51" t="s">
        <v>183</v>
      </c>
      <c r="T70" s="51" t="str">
        <f t="shared" si="9"/>
        <v/>
      </c>
      <c r="U70" s="51" t="e">
        <f t="shared" si="10"/>
        <v>#N/A</v>
      </c>
      <c r="W70" s="51">
        <f t="shared" si="11"/>
        <v>0</v>
      </c>
      <c r="AD70" s="51" t="str">
        <f t="shared" si="12"/>
        <v/>
      </c>
      <c r="AE70" s="51" t="str">
        <f t="shared" si="15"/>
        <v>000.00</v>
      </c>
    </row>
    <row r="71" spans="1:31">
      <c r="A71" s="51">
        <v>70</v>
      </c>
      <c r="B71" s="51">
        <f>'申込書(水泳)'!Z224</f>
        <v>0</v>
      </c>
      <c r="C71" s="51" t="str">
        <f>'申込書(水泳)'!AA224</f>
        <v/>
      </c>
      <c r="D71" s="51" t="str">
        <f>'申込書(水泳)'!AB224</f>
        <v/>
      </c>
      <c r="E71" s="51" t="str">
        <f>'申込書(水泳)'!AC224</f>
        <v/>
      </c>
      <c r="F71" s="51" t="str">
        <f>'申込書(水泳)'!AD224</f>
        <v/>
      </c>
      <c r="G71" s="51">
        <f>'申込書(水泳)'!AE224</f>
        <v>0</v>
      </c>
      <c r="H71" s="51">
        <f>'申込書(水泳)'!AF224</f>
        <v>0</v>
      </c>
      <c r="I71" s="51" t="e">
        <f>'申込書(水泳)'!AG224</f>
        <v>#N/A</v>
      </c>
      <c r="J71" s="51" t="e">
        <f>'申込書(水泳)'!AH224</f>
        <v>#N/A</v>
      </c>
      <c r="K71" s="51" t="str">
        <f>'申込書(水泳)'!AI224</f>
        <v>000.00</v>
      </c>
      <c r="O71" s="51" t="str">
        <f t="shared" si="13"/>
        <v>2</v>
      </c>
      <c r="P71" s="51" t="str">
        <f t="shared" si="8"/>
        <v>　</v>
      </c>
      <c r="Q71" s="51" t="str">
        <f t="shared" si="14"/>
        <v xml:space="preserve"> </v>
      </c>
      <c r="R71" s="51" t="s">
        <v>183</v>
      </c>
      <c r="T71" s="51" t="str">
        <f t="shared" si="9"/>
        <v/>
      </c>
      <c r="U71" s="51" t="e">
        <f t="shared" si="10"/>
        <v>#N/A</v>
      </c>
      <c r="W71" s="51">
        <f t="shared" si="11"/>
        <v>0</v>
      </c>
      <c r="AD71" s="51" t="str">
        <f t="shared" si="12"/>
        <v/>
      </c>
      <c r="AE71" s="51" t="str">
        <f t="shared" si="15"/>
        <v>000.00</v>
      </c>
    </row>
    <row r="72" spans="1:31">
      <c r="A72" s="51">
        <v>71</v>
      </c>
      <c r="B72" s="51">
        <f>'申込書(水泳)'!Z226</f>
        <v>0</v>
      </c>
      <c r="C72" s="51" t="str">
        <f>'申込書(水泳)'!AA226</f>
        <v/>
      </c>
      <c r="D72" s="51" t="str">
        <f>'申込書(水泳)'!AB226</f>
        <v/>
      </c>
      <c r="E72" s="51" t="str">
        <f>'申込書(水泳)'!AC226</f>
        <v/>
      </c>
      <c r="F72" s="51" t="str">
        <f>'申込書(水泳)'!AD226</f>
        <v/>
      </c>
      <c r="G72" s="51">
        <f>'申込書(水泳)'!AE226</f>
        <v>0</v>
      </c>
      <c r="H72" s="51">
        <f>'申込書(水泳)'!AF226</f>
        <v>0</v>
      </c>
      <c r="I72" s="51" t="e">
        <f>'申込書(水泳)'!AG226</f>
        <v>#N/A</v>
      </c>
      <c r="J72" s="51" t="e">
        <f>'申込書(水泳)'!AH226</f>
        <v>#N/A</v>
      </c>
      <c r="K72" s="51" t="str">
        <f>'申込書(水泳)'!AI226</f>
        <v>000.00</v>
      </c>
      <c r="O72" s="51" t="str">
        <f t="shared" si="13"/>
        <v>2</v>
      </c>
      <c r="P72" s="51" t="str">
        <f t="shared" si="8"/>
        <v>　</v>
      </c>
      <c r="Q72" s="51" t="str">
        <f t="shared" si="14"/>
        <v xml:space="preserve"> </v>
      </c>
      <c r="R72" s="51" t="s">
        <v>183</v>
      </c>
      <c r="T72" s="51" t="str">
        <f t="shared" si="9"/>
        <v/>
      </c>
      <c r="U72" s="51" t="e">
        <f t="shared" si="10"/>
        <v>#N/A</v>
      </c>
      <c r="W72" s="51">
        <f t="shared" si="11"/>
        <v>0</v>
      </c>
      <c r="AD72" s="51" t="str">
        <f t="shared" si="12"/>
        <v/>
      </c>
      <c r="AE72" s="51" t="str">
        <f t="shared" si="15"/>
        <v>000.00</v>
      </c>
    </row>
    <row r="73" spans="1:31">
      <c r="A73" s="51">
        <v>72</v>
      </c>
      <c r="B73" s="51">
        <f>'申込書(水泳)'!Z228</f>
        <v>0</v>
      </c>
      <c r="C73" s="51" t="str">
        <f>'申込書(水泳)'!AA228</f>
        <v/>
      </c>
      <c r="D73" s="51" t="str">
        <f>'申込書(水泳)'!AB228</f>
        <v/>
      </c>
      <c r="E73" s="51" t="str">
        <f>'申込書(水泳)'!AC228</f>
        <v/>
      </c>
      <c r="F73" s="51" t="str">
        <f>'申込書(水泳)'!AD228</f>
        <v/>
      </c>
      <c r="G73" s="51">
        <f>'申込書(水泳)'!AE228</f>
        <v>0</v>
      </c>
      <c r="H73" s="51">
        <f>'申込書(水泳)'!AF228</f>
        <v>0</v>
      </c>
      <c r="I73" s="51" t="e">
        <f>'申込書(水泳)'!AG228</f>
        <v>#N/A</v>
      </c>
      <c r="J73" s="51" t="e">
        <f>'申込書(水泳)'!AH228</f>
        <v>#N/A</v>
      </c>
      <c r="K73" s="51" t="str">
        <f>'申込書(水泳)'!AI228</f>
        <v>000.00</v>
      </c>
      <c r="O73" s="51" t="str">
        <f t="shared" si="13"/>
        <v>2</v>
      </c>
      <c r="P73" s="51" t="str">
        <f t="shared" si="8"/>
        <v>　</v>
      </c>
      <c r="Q73" s="51" t="str">
        <f t="shared" si="14"/>
        <v xml:space="preserve"> </v>
      </c>
      <c r="R73" s="51" t="s">
        <v>183</v>
      </c>
      <c r="T73" s="51" t="str">
        <f t="shared" si="9"/>
        <v/>
      </c>
      <c r="U73" s="51" t="e">
        <f t="shared" si="10"/>
        <v>#N/A</v>
      </c>
      <c r="W73" s="51">
        <f t="shared" si="11"/>
        <v>0</v>
      </c>
      <c r="AD73" s="51" t="str">
        <f t="shared" si="12"/>
        <v/>
      </c>
      <c r="AE73" s="51" t="str">
        <f t="shared" si="15"/>
        <v>000.00</v>
      </c>
    </row>
    <row r="74" spans="1:31">
      <c r="A74" s="51">
        <v>73</v>
      </c>
      <c r="B74" s="51">
        <f>'申込書(水泳)'!Z230</f>
        <v>0</v>
      </c>
      <c r="C74" s="51" t="str">
        <f>'申込書(水泳)'!AA230</f>
        <v/>
      </c>
      <c r="D74" s="51" t="str">
        <f>'申込書(水泳)'!AB230</f>
        <v/>
      </c>
      <c r="E74" s="51" t="str">
        <f>'申込書(水泳)'!AC230</f>
        <v/>
      </c>
      <c r="F74" s="51" t="str">
        <f>'申込書(水泳)'!AD230</f>
        <v/>
      </c>
      <c r="G74" s="51">
        <f>'申込書(水泳)'!AE230</f>
        <v>0</v>
      </c>
      <c r="H74" s="51">
        <f>'申込書(水泳)'!AF230</f>
        <v>0</v>
      </c>
      <c r="I74" s="51" t="e">
        <f>'申込書(水泳)'!AG230</f>
        <v>#N/A</v>
      </c>
      <c r="J74" s="51" t="e">
        <f>'申込書(水泳)'!AH230</f>
        <v>#N/A</v>
      </c>
      <c r="K74" s="51" t="str">
        <f>'申込書(水泳)'!AI230</f>
        <v>000.00</v>
      </c>
      <c r="O74" s="51" t="str">
        <f t="shared" si="13"/>
        <v>2</v>
      </c>
      <c r="P74" s="51" t="str">
        <f t="shared" si="8"/>
        <v>　</v>
      </c>
      <c r="Q74" s="51" t="str">
        <f t="shared" si="14"/>
        <v xml:space="preserve"> </v>
      </c>
      <c r="R74" s="51" t="s">
        <v>183</v>
      </c>
      <c r="T74" s="51" t="str">
        <f t="shared" si="9"/>
        <v/>
      </c>
      <c r="U74" s="51" t="e">
        <f t="shared" si="10"/>
        <v>#N/A</v>
      </c>
      <c r="W74" s="51">
        <f t="shared" si="11"/>
        <v>0</v>
      </c>
      <c r="AD74" s="51" t="str">
        <f t="shared" si="12"/>
        <v/>
      </c>
      <c r="AE74" s="51" t="str">
        <f t="shared" si="15"/>
        <v>000.00</v>
      </c>
    </row>
    <row r="75" spans="1:31">
      <c r="A75" s="51">
        <v>74</v>
      </c>
      <c r="B75" s="51">
        <f>'申込書(水泳)'!Z232</f>
        <v>0</v>
      </c>
      <c r="C75" s="51" t="str">
        <f>'申込書(水泳)'!AA232</f>
        <v/>
      </c>
      <c r="D75" s="51" t="str">
        <f>'申込書(水泳)'!AB232</f>
        <v/>
      </c>
      <c r="E75" s="51" t="str">
        <f>'申込書(水泳)'!AC232</f>
        <v/>
      </c>
      <c r="F75" s="51" t="str">
        <f>'申込書(水泳)'!AD232</f>
        <v/>
      </c>
      <c r="G75" s="51">
        <f>'申込書(水泳)'!AE232</f>
        <v>0</v>
      </c>
      <c r="H75" s="51">
        <f>'申込書(水泳)'!AF232</f>
        <v>0</v>
      </c>
      <c r="I75" s="51" t="e">
        <f>'申込書(水泳)'!AG232</f>
        <v>#N/A</v>
      </c>
      <c r="J75" s="51" t="e">
        <f>'申込書(水泳)'!AH232</f>
        <v>#N/A</v>
      </c>
      <c r="K75" s="51" t="str">
        <f>'申込書(水泳)'!AI232</f>
        <v>000.00</v>
      </c>
      <c r="O75" s="51" t="str">
        <f t="shared" si="13"/>
        <v>2</v>
      </c>
      <c r="P75" s="51" t="str">
        <f t="shared" si="8"/>
        <v>　</v>
      </c>
      <c r="Q75" s="51" t="str">
        <f t="shared" si="14"/>
        <v xml:space="preserve"> </v>
      </c>
      <c r="R75" s="51" t="s">
        <v>183</v>
      </c>
      <c r="T75" s="51" t="str">
        <f t="shared" si="9"/>
        <v/>
      </c>
      <c r="U75" s="51" t="e">
        <f t="shared" si="10"/>
        <v>#N/A</v>
      </c>
      <c r="W75" s="51">
        <f t="shared" si="11"/>
        <v>0</v>
      </c>
      <c r="AD75" s="51" t="str">
        <f t="shared" si="12"/>
        <v/>
      </c>
      <c r="AE75" s="51" t="str">
        <f t="shared" si="15"/>
        <v>000.00</v>
      </c>
    </row>
    <row r="76" spans="1:31">
      <c r="A76" s="51">
        <v>75</v>
      </c>
      <c r="B76" s="51">
        <f>'申込書(水泳)'!Z234</f>
        <v>0</v>
      </c>
      <c r="C76" s="51" t="str">
        <f>'申込書(水泳)'!AA234</f>
        <v/>
      </c>
      <c r="D76" s="51" t="str">
        <f>'申込書(水泳)'!AB234</f>
        <v/>
      </c>
      <c r="E76" s="51" t="str">
        <f>'申込書(水泳)'!AC234</f>
        <v/>
      </c>
      <c r="F76" s="51" t="str">
        <f>'申込書(水泳)'!AD234</f>
        <v/>
      </c>
      <c r="G76" s="51">
        <f>'申込書(水泳)'!AE234</f>
        <v>0</v>
      </c>
      <c r="H76" s="51">
        <f>'申込書(水泳)'!AF234</f>
        <v>0</v>
      </c>
      <c r="I76" s="51" t="e">
        <f>'申込書(水泳)'!AG234</f>
        <v>#N/A</v>
      </c>
      <c r="J76" s="51" t="e">
        <f>'申込書(水泳)'!AH234</f>
        <v>#N/A</v>
      </c>
      <c r="K76" s="51" t="str">
        <f>'申込書(水泳)'!AI234</f>
        <v>000.00</v>
      </c>
      <c r="O76" s="51" t="str">
        <f t="shared" si="13"/>
        <v>2</v>
      </c>
      <c r="P76" s="51" t="str">
        <f t="shared" si="8"/>
        <v>　</v>
      </c>
      <c r="Q76" s="51" t="str">
        <f t="shared" si="14"/>
        <v xml:space="preserve"> </v>
      </c>
      <c r="R76" s="51" t="s">
        <v>183</v>
      </c>
      <c r="T76" s="51" t="str">
        <f t="shared" si="9"/>
        <v/>
      </c>
      <c r="U76" s="51" t="e">
        <f t="shared" si="10"/>
        <v>#N/A</v>
      </c>
      <c r="W76" s="51">
        <f t="shared" si="11"/>
        <v>0</v>
      </c>
      <c r="AD76" s="51" t="str">
        <f t="shared" si="12"/>
        <v/>
      </c>
      <c r="AE76" s="51" t="str">
        <f t="shared" si="15"/>
        <v>000.00</v>
      </c>
    </row>
    <row r="77" spans="1:31">
      <c r="A77" s="51">
        <v>76</v>
      </c>
      <c r="B77" s="51">
        <f>'申込書(水泳)'!Z236</f>
        <v>0</v>
      </c>
      <c r="C77" s="51" t="str">
        <f>'申込書(水泳)'!AA236</f>
        <v/>
      </c>
      <c r="D77" s="51" t="str">
        <f>'申込書(水泳)'!AB236</f>
        <v/>
      </c>
      <c r="E77" s="51" t="str">
        <f>'申込書(水泳)'!AC236</f>
        <v/>
      </c>
      <c r="F77" s="51" t="str">
        <f>'申込書(水泳)'!AD236</f>
        <v/>
      </c>
      <c r="G77" s="51">
        <f>'申込書(水泳)'!AE236</f>
        <v>0</v>
      </c>
      <c r="H77" s="51">
        <f>'申込書(水泳)'!AF236</f>
        <v>0</v>
      </c>
      <c r="I77" s="51" t="e">
        <f>'申込書(水泳)'!AG236</f>
        <v>#N/A</v>
      </c>
      <c r="J77" s="51" t="e">
        <f>'申込書(水泳)'!AH236</f>
        <v>#N/A</v>
      </c>
      <c r="K77" s="51" t="str">
        <f>'申込書(水泳)'!AI236</f>
        <v>000.00</v>
      </c>
      <c r="O77" s="51" t="str">
        <f t="shared" si="13"/>
        <v>2</v>
      </c>
      <c r="P77" s="51" t="str">
        <f t="shared" si="8"/>
        <v>　</v>
      </c>
      <c r="Q77" s="51" t="str">
        <f t="shared" si="14"/>
        <v xml:space="preserve"> </v>
      </c>
      <c r="R77" s="51" t="s">
        <v>183</v>
      </c>
      <c r="T77" s="51" t="str">
        <f t="shared" si="9"/>
        <v/>
      </c>
      <c r="U77" s="51" t="e">
        <f t="shared" si="10"/>
        <v>#N/A</v>
      </c>
      <c r="W77" s="51">
        <f t="shared" si="11"/>
        <v>0</v>
      </c>
      <c r="AD77" s="51" t="str">
        <f t="shared" si="12"/>
        <v/>
      </c>
      <c r="AE77" s="51" t="str">
        <f t="shared" si="15"/>
        <v>000.00</v>
      </c>
    </row>
    <row r="78" spans="1:31">
      <c r="A78" s="51">
        <v>77</v>
      </c>
      <c r="B78" s="51">
        <f>'申込書(水泳)'!Z238</f>
        <v>0</v>
      </c>
      <c r="C78" s="51" t="str">
        <f>'申込書(水泳)'!AA238</f>
        <v/>
      </c>
      <c r="D78" s="51" t="str">
        <f>'申込書(水泳)'!AB238</f>
        <v/>
      </c>
      <c r="E78" s="51" t="str">
        <f>'申込書(水泳)'!AC238</f>
        <v/>
      </c>
      <c r="F78" s="51" t="str">
        <f>'申込書(水泳)'!AD238</f>
        <v/>
      </c>
      <c r="G78" s="51">
        <f>'申込書(水泳)'!AE238</f>
        <v>0</v>
      </c>
      <c r="H78" s="51">
        <f>'申込書(水泳)'!AF238</f>
        <v>0</v>
      </c>
      <c r="I78" s="51" t="e">
        <f>'申込書(水泳)'!AG238</f>
        <v>#N/A</v>
      </c>
      <c r="J78" s="51" t="e">
        <f>'申込書(水泳)'!AH238</f>
        <v>#N/A</v>
      </c>
      <c r="K78" s="51" t="str">
        <f>'申込書(水泳)'!AI238</f>
        <v>000.00</v>
      </c>
      <c r="O78" s="51" t="str">
        <f t="shared" si="13"/>
        <v>2</v>
      </c>
      <c r="P78" s="51" t="str">
        <f t="shared" si="8"/>
        <v>　</v>
      </c>
      <c r="Q78" s="51" t="str">
        <f t="shared" si="14"/>
        <v xml:space="preserve"> </v>
      </c>
      <c r="R78" s="51" t="s">
        <v>183</v>
      </c>
      <c r="T78" s="51" t="str">
        <f t="shared" si="9"/>
        <v/>
      </c>
      <c r="U78" s="51" t="e">
        <f t="shared" si="10"/>
        <v>#N/A</v>
      </c>
      <c r="W78" s="51">
        <f t="shared" si="11"/>
        <v>0</v>
      </c>
      <c r="AD78" s="51" t="str">
        <f t="shared" si="12"/>
        <v/>
      </c>
      <c r="AE78" s="51" t="str">
        <f t="shared" si="15"/>
        <v>000.00</v>
      </c>
    </row>
    <row r="79" spans="1:31">
      <c r="A79" s="51">
        <v>78</v>
      </c>
      <c r="B79" s="51">
        <f>'申込書(水泳)'!Z240</f>
        <v>0</v>
      </c>
      <c r="C79" s="51" t="str">
        <f>'申込書(水泳)'!AA240</f>
        <v/>
      </c>
      <c r="D79" s="51" t="str">
        <f>'申込書(水泳)'!AB240</f>
        <v/>
      </c>
      <c r="E79" s="51" t="str">
        <f>'申込書(水泳)'!AC240</f>
        <v/>
      </c>
      <c r="F79" s="51" t="str">
        <f>'申込書(水泳)'!AD240</f>
        <v/>
      </c>
      <c r="G79" s="51">
        <f>'申込書(水泳)'!AE240</f>
        <v>0</v>
      </c>
      <c r="H79" s="51">
        <f>'申込書(水泳)'!AF240</f>
        <v>0</v>
      </c>
      <c r="I79" s="51" t="e">
        <f>'申込書(水泳)'!AG240</f>
        <v>#N/A</v>
      </c>
      <c r="J79" s="51" t="e">
        <f>'申込書(水泳)'!AH240</f>
        <v>#N/A</v>
      </c>
      <c r="K79" s="51" t="str">
        <f>'申込書(水泳)'!AI240</f>
        <v>000.00</v>
      </c>
      <c r="O79" s="51" t="str">
        <f t="shared" si="13"/>
        <v>2</v>
      </c>
      <c r="P79" s="51" t="str">
        <f t="shared" si="8"/>
        <v>　</v>
      </c>
      <c r="Q79" s="51" t="str">
        <f t="shared" si="14"/>
        <v xml:space="preserve"> </v>
      </c>
      <c r="R79" s="51" t="s">
        <v>183</v>
      </c>
      <c r="T79" s="51" t="str">
        <f t="shared" si="9"/>
        <v/>
      </c>
      <c r="U79" s="51" t="e">
        <f t="shared" si="10"/>
        <v>#N/A</v>
      </c>
      <c r="W79" s="51">
        <f t="shared" si="11"/>
        <v>0</v>
      </c>
      <c r="AD79" s="51" t="str">
        <f t="shared" si="12"/>
        <v/>
      </c>
      <c r="AE79" s="51" t="str">
        <f t="shared" si="15"/>
        <v>000.00</v>
      </c>
    </row>
    <row r="80" spans="1:31">
      <c r="A80" s="51">
        <v>79</v>
      </c>
      <c r="B80" s="51">
        <f>'申込書(水泳)'!Z256</f>
        <v>0</v>
      </c>
      <c r="C80" s="51" t="str">
        <f>'申込書(水泳)'!AA256</f>
        <v/>
      </c>
      <c r="D80" s="51" t="str">
        <f>'申込書(水泳)'!AB256</f>
        <v/>
      </c>
      <c r="E80" s="51" t="str">
        <f>'申込書(水泳)'!AC256</f>
        <v/>
      </c>
      <c r="F80" s="51" t="str">
        <f>'申込書(水泳)'!AD256</f>
        <v/>
      </c>
      <c r="G80" s="51">
        <f>'申込書(水泳)'!AE256</f>
        <v>0</v>
      </c>
      <c r="H80" s="51">
        <f>'申込書(水泳)'!AF256</f>
        <v>0</v>
      </c>
      <c r="I80" s="51" t="e">
        <f>'申込書(水泳)'!AG256</f>
        <v>#N/A</v>
      </c>
      <c r="J80" s="51" t="e">
        <f>'申込書(水泳)'!AH256</f>
        <v>#N/A</v>
      </c>
      <c r="K80" s="51" t="str">
        <f>'申込書(水泳)'!AI256</f>
        <v>000.00</v>
      </c>
      <c r="O80" s="51" t="str">
        <f t="shared" si="13"/>
        <v>2</v>
      </c>
      <c r="P80" s="51" t="str">
        <f t="shared" si="8"/>
        <v>　</v>
      </c>
      <c r="Q80" s="51" t="str">
        <f t="shared" si="14"/>
        <v xml:space="preserve"> </v>
      </c>
      <c r="R80" s="51" t="s">
        <v>183</v>
      </c>
      <c r="T80" s="51" t="str">
        <f t="shared" si="9"/>
        <v/>
      </c>
      <c r="U80" s="51" t="e">
        <f t="shared" si="10"/>
        <v>#N/A</v>
      </c>
      <c r="W80" s="51">
        <f t="shared" si="11"/>
        <v>0</v>
      </c>
      <c r="AD80" s="51" t="str">
        <f t="shared" si="12"/>
        <v/>
      </c>
      <c r="AE80" s="51" t="str">
        <f t="shared" si="15"/>
        <v>000.00</v>
      </c>
    </row>
    <row r="81" spans="1:31">
      <c r="A81" s="51">
        <v>80</v>
      </c>
      <c r="B81" s="51">
        <f>'申込書(水泳)'!Z258</f>
        <v>0</v>
      </c>
      <c r="C81" s="51" t="str">
        <f>'申込書(水泳)'!AA258</f>
        <v/>
      </c>
      <c r="D81" s="51" t="str">
        <f>'申込書(水泳)'!AB258</f>
        <v/>
      </c>
      <c r="E81" s="51" t="str">
        <f>'申込書(水泳)'!AC258</f>
        <v/>
      </c>
      <c r="F81" s="51" t="str">
        <f>'申込書(水泳)'!AD258</f>
        <v/>
      </c>
      <c r="G81" s="51">
        <f>'申込書(水泳)'!AE258</f>
        <v>0</v>
      </c>
      <c r="H81" s="51">
        <f>'申込書(水泳)'!AF258</f>
        <v>0</v>
      </c>
      <c r="I81" s="51" t="e">
        <f>'申込書(水泳)'!AG258</f>
        <v>#N/A</v>
      </c>
      <c r="J81" s="51" t="e">
        <f>'申込書(水泳)'!AH258</f>
        <v>#N/A</v>
      </c>
      <c r="K81" s="51" t="str">
        <f>'申込書(水泳)'!AI258</f>
        <v>000.00</v>
      </c>
      <c r="O81" s="51" t="str">
        <f t="shared" si="13"/>
        <v>2</v>
      </c>
      <c r="P81" s="51" t="str">
        <f t="shared" si="8"/>
        <v>　</v>
      </c>
      <c r="Q81" s="51" t="str">
        <f t="shared" si="14"/>
        <v xml:space="preserve"> </v>
      </c>
      <c r="R81" s="51" t="s">
        <v>183</v>
      </c>
      <c r="T81" s="51" t="str">
        <f t="shared" si="9"/>
        <v/>
      </c>
      <c r="U81" s="51" t="e">
        <f t="shared" si="10"/>
        <v>#N/A</v>
      </c>
      <c r="W81" s="51">
        <f t="shared" si="11"/>
        <v>0</v>
      </c>
      <c r="AD81" s="51" t="str">
        <f t="shared" si="12"/>
        <v/>
      </c>
      <c r="AE81" s="51" t="str">
        <f t="shared" si="15"/>
        <v>000.00</v>
      </c>
    </row>
    <row r="82" spans="1:31">
      <c r="A82" s="51">
        <v>81</v>
      </c>
      <c r="B82" s="51">
        <f>'申込書(水泳)'!Z260</f>
        <v>0</v>
      </c>
      <c r="C82" s="51" t="str">
        <f>'申込書(水泳)'!AA260</f>
        <v/>
      </c>
      <c r="D82" s="51" t="str">
        <f>'申込書(水泳)'!AB260</f>
        <v/>
      </c>
      <c r="E82" s="51" t="str">
        <f>'申込書(水泳)'!AC260</f>
        <v/>
      </c>
      <c r="F82" s="51" t="str">
        <f>'申込書(水泳)'!AD260</f>
        <v/>
      </c>
      <c r="G82" s="51">
        <f>'申込書(水泳)'!AE260</f>
        <v>0</v>
      </c>
      <c r="H82" s="51">
        <f>'申込書(水泳)'!AF260</f>
        <v>0</v>
      </c>
      <c r="I82" s="51" t="e">
        <f>'申込書(水泳)'!AG260</f>
        <v>#N/A</v>
      </c>
      <c r="J82" s="51" t="e">
        <f>'申込書(水泳)'!AH260</f>
        <v>#N/A</v>
      </c>
      <c r="K82" s="51" t="str">
        <f>'申込書(水泳)'!AI260</f>
        <v>000.00</v>
      </c>
      <c r="O82" s="51" t="str">
        <f t="shared" si="13"/>
        <v>2</v>
      </c>
      <c r="P82" s="51" t="str">
        <f t="shared" si="8"/>
        <v>　</v>
      </c>
      <c r="Q82" s="51" t="str">
        <f t="shared" si="14"/>
        <v xml:space="preserve"> </v>
      </c>
      <c r="R82" s="51" t="s">
        <v>183</v>
      </c>
      <c r="T82" s="51" t="str">
        <f t="shared" si="9"/>
        <v/>
      </c>
      <c r="U82" s="51" t="e">
        <f t="shared" si="10"/>
        <v>#N/A</v>
      </c>
      <c r="W82" s="51">
        <f t="shared" si="11"/>
        <v>0</v>
      </c>
      <c r="AD82" s="51" t="str">
        <f t="shared" si="12"/>
        <v/>
      </c>
      <c r="AE82" s="51" t="str">
        <f t="shared" si="15"/>
        <v>000.00</v>
      </c>
    </row>
    <row r="83" spans="1:31">
      <c r="A83" s="51">
        <v>82</v>
      </c>
      <c r="B83" s="51">
        <f>'申込書(水泳)'!Z262</f>
        <v>0</v>
      </c>
      <c r="C83" s="51" t="str">
        <f>'申込書(水泳)'!AA262</f>
        <v/>
      </c>
      <c r="D83" s="51" t="str">
        <f>'申込書(水泳)'!AB262</f>
        <v/>
      </c>
      <c r="E83" s="51" t="str">
        <f>'申込書(水泳)'!AC262</f>
        <v/>
      </c>
      <c r="F83" s="51" t="str">
        <f>'申込書(水泳)'!AD262</f>
        <v/>
      </c>
      <c r="G83" s="51">
        <f>'申込書(水泳)'!AE262</f>
        <v>0</v>
      </c>
      <c r="H83" s="51">
        <f>'申込書(水泳)'!AF262</f>
        <v>0</v>
      </c>
      <c r="I83" s="51" t="e">
        <f>'申込書(水泳)'!AG262</f>
        <v>#N/A</v>
      </c>
      <c r="J83" s="51" t="e">
        <f>'申込書(水泳)'!AH262</f>
        <v>#N/A</v>
      </c>
      <c r="K83" s="51" t="str">
        <f>'申込書(水泳)'!AI262</f>
        <v>000.00</v>
      </c>
      <c r="O83" s="51" t="str">
        <f t="shared" si="13"/>
        <v>2</v>
      </c>
      <c r="P83" s="51" t="str">
        <f t="shared" si="8"/>
        <v>　</v>
      </c>
      <c r="Q83" s="51" t="str">
        <f t="shared" si="14"/>
        <v xml:space="preserve"> </v>
      </c>
      <c r="R83" s="51" t="s">
        <v>183</v>
      </c>
      <c r="T83" s="51" t="str">
        <f t="shared" si="9"/>
        <v/>
      </c>
      <c r="U83" s="51" t="e">
        <f t="shared" si="10"/>
        <v>#N/A</v>
      </c>
      <c r="W83" s="51">
        <f t="shared" si="11"/>
        <v>0</v>
      </c>
      <c r="AD83" s="51" t="str">
        <f t="shared" si="12"/>
        <v/>
      </c>
      <c r="AE83" s="51" t="str">
        <f t="shared" si="15"/>
        <v>000.00</v>
      </c>
    </row>
    <row r="84" spans="1:31">
      <c r="A84" s="51">
        <v>83</v>
      </c>
      <c r="B84" s="51">
        <f>'申込書(水泳)'!Z264</f>
        <v>0</v>
      </c>
      <c r="C84" s="51" t="str">
        <f>'申込書(水泳)'!AA264</f>
        <v/>
      </c>
      <c r="D84" s="51" t="str">
        <f>'申込書(水泳)'!AB264</f>
        <v/>
      </c>
      <c r="E84" s="51" t="str">
        <f>'申込書(水泳)'!AC264</f>
        <v/>
      </c>
      <c r="F84" s="51" t="str">
        <f>'申込書(水泳)'!AD264</f>
        <v/>
      </c>
      <c r="G84" s="51">
        <f>'申込書(水泳)'!AE264</f>
        <v>0</v>
      </c>
      <c r="H84" s="51">
        <f>'申込書(水泳)'!AF264</f>
        <v>0</v>
      </c>
      <c r="I84" s="51" t="e">
        <f>'申込書(水泳)'!AG264</f>
        <v>#N/A</v>
      </c>
      <c r="J84" s="51" t="e">
        <f>'申込書(水泳)'!AH264</f>
        <v>#N/A</v>
      </c>
      <c r="K84" s="51" t="str">
        <f>'申込書(水泳)'!AI264</f>
        <v>000.00</v>
      </c>
      <c r="O84" s="51" t="str">
        <f t="shared" si="13"/>
        <v>2</v>
      </c>
      <c r="P84" s="51" t="str">
        <f t="shared" si="8"/>
        <v>　</v>
      </c>
      <c r="Q84" s="51" t="str">
        <f t="shared" si="14"/>
        <v xml:space="preserve"> </v>
      </c>
      <c r="R84" s="51" t="s">
        <v>183</v>
      </c>
      <c r="T84" s="51" t="str">
        <f t="shared" si="9"/>
        <v/>
      </c>
      <c r="U84" s="51" t="e">
        <f t="shared" si="10"/>
        <v>#N/A</v>
      </c>
      <c r="W84" s="51">
        <f t="shared" si="11"/>
        <v>0</v>
      </c>
      <c r="AD84" s="51" t="str">
        <f t="shared" si="12"/>
        <v/>
      </c>
      <c r="AE84" s="51" t="str">
        <f t="shared" si="15"/>
        <v>000.00</v>
      </c>
    </row>
    <row r="85" spans="1:31">
      <c r="A85" s="51">
        <v>84</v>
      </c>
      <c r="B85" s="51">
        <f>'申込書(水泳)'!Z266</f>
        <v>0</v>
      </c>
      <c r="C85" s="51" t="str">
        <f>'申込書(水泳)'!AA266</f>
        <v/>
      </c>
      <c r="D85" s="51" t="str">
        <f>'申込書(水泳)'!AB266</f>
        <v/>
      </c>
      <c r="E85" s="51" t="str">
        <f>'申込書(水泳)'!AC266</f>
        <v/>
      </c>
      <c r="F85" s="51" t="str">
        <f>'申込書(水泳)'!AD266</f>
        <v/>
      </c>
      <c r="G85" s="51">
        <f>'申込書(水泳)'!AE266</f>
        <v>0</v>
      </c>
      <c r="H85" s="51">
        <f>'申込書(水泳)'!AF266</f>
        <v>0</v>
      </c>
      <c r="I85" s="51" t="e">
        <f>'申込書(水泳)'!AG266</f>
        <v>#N/A</v>
      </c>
      <c r="J85" s="51" t="e">
        <f>'申込書(水泳)'!AH266</f>
        <v>#N/A</v>
      </c>
      <c r="K85" s="51" t="str">
        <f>'申込書(水泳)'!AI266</f>
        <v>000.00</v>
      </c>
      <c r="O85" s="51" t="str">
        <f t="shared" si="13"/>
        <v>2</v>
      </c>
      <c r="P85" s="51" t="str">
        <f t="shared" si="8"/>
        <v>　</v>
      </c>
      <c r="Q85" s="51" t="str">
        <f t="shared" si="14"/>
        <v xml:space="preserve"> </v>
      </c>
      <c r="R85" s="51" t="s">
        <v>183</v>
      </c>
      <c r="T85" s="51" t="str">
        <f t="shared" si="9"/>
        <v/>
      </c>
      <c r="U85" s="51" t="e">
        <f t="shared" si="10"/>
        <v>#N/A</v>
      </c>
      <c r="W85" s="51">
        <f t="shared" si="11"/>
        <v>0</v>
      </c>
      <c r="AD85" s="51" t="str">
        <f t="shared" si="12"/>
        <v/>
      </c>
      <c r="AE85" s="51" t="str">
        <f t="shared" si="15"/>
        <v>000.00</v>
      </c>
    </row>
    <row r="86" spans="1:31">
      <c r="A86" s="51">
        <v>85</v>
      </c>
      <c r="B86" s="51">
        <f>'申込書(水泳)'!Z268</f>
        <v>0</v>
      </c>
      <c r="C86" s="51" t="str">
        <f>'申込書(水泳)'!AA268</f>
        <v/>
      </c>
      <c r="D86" s="51" t="str">
        <f>'申込書(水泳)'!AB268</f>
        <v/>
      </c>
      <c r="E86" s="51" t="str">
        <f>'申込書(水泳)'!AC268</f>
        <v/>
      </c>
      <c r="F86" s="51" t="str">
        <f>'申込書(水泳)'!AD268</f>
        <v/>
      </c>
      <c r="G86" s="51">
        <f>'申込書(水泳)'!AE268</f>
        <v>0</v>
      </c>
      <c r="H86" s="51">
        <f>'申込書(水泳)'!AF268</f>
        <v>0</v>
      </c>
      <c r="I86" s="51" t="e">
        <f>'申込書(水泳)'!AG268</f>
        <v>#N/A</v>
      </c>
      <c r="J86" s="51" t="e">
        <f>'申込書(水泳)'!AH268</f>
        <v>#N/A</v>
      </c>
      <c r="K86" s="51" t="str">
        <f>'申込書(水泳)'!AI268</f>
        <v>000.00</v>
      </c>
      <c r="O86" s="51" t="str">
        <f t="shared" si="13"/>
        <v>2</v>
      </c>
      <c r="P86" s="51" t="str">
        <f t="shared" si="8"/>
        <v>　</v>
      </c>
      <c r="Q86" s="51" t="str">
        <f t="shared" si="14"/>
        <v xml:space="preserve"> </v>
      </c>
      <c r="R86" s="51" t="s">
        <v>183</v>
      </c>
      <c r="T86" s="51" t="str">
        <f t="shared" si="9"/>
        <v/>
      </c>
      <c r="U86" s="51" t="e">
        <f t="shared" si="10"/>
        <v>#N/A</v>
      </c>
      <c r="W86" s="51">
        <f t="shared" si="11"/>
        <v>0</v>
      </c>
      <c r="AD86" s="51" t="str">
        <f t="shared" si="12"/>
        <v/>
      </c>
      <c r="AE86" s="51" t="str">
        <f t="shared" si="15"/>
        <v>000.00</v>
      </c>
    </row>
    <row r="87" spans="1:31">
      <c r="A87" s="51">
        <v>86</v>
      </c>
      <c r="B87" s="51">
        <f>'申込書(水泳)'!Z270</f>
        <v>0</v>
      </c>
      <c r="C87" s="51" t="str">
        <f>'申込書(水泳)'!AA270</f>
        <v/>
      </c>
      <c r="D87" s="51" t="str">
        <f>'申込書(水泳)'!AB270</f>
        <v/>
      </c>
      <c r="E87" s="51" t="str">
        <f>'申込書(水泳)'!AC270</f>
        <v/>
      </c>
      <c r="F87" s="51" t="str">
        <f>'申込書(水泳)'!AD270</f>
        <v/>
      </c>
      <c r="G87" s="51">
        <f>'申込書(水泳)'!AE270</f>
        <v>0</v>
      </c>
      <c r="H87" s="51">
        <f>'申込書(水泳)'!AF270</f>
        <v>0</v>
      </c>
      <c r="I87" s="51" t="e">
        <f>'申込書(水泳)'!AG270</f>
        <v>#N/A</v>
      </c>
      <c r="J87" s="51" t="e">
        <f>'申込書(水泳)'!AH270</f>
        <v>#N/A</v>
      </c>
      <c r="K87" s="51" t="str">
        <f>'申込書(水泳)'!AI270</f>
        <v>000.00</v>
      </c>
      <c r="O87" s="51" t="str">
        <f t="shared" si="13"/>
        <v>2</v>
      </c>
      <c r="P87" s="51" t="str">
        <f t="shared" si="8"/>
        <v>　</v>
      </c>
      <c r="Q87" s="51" t="str">
        <f t="shared" si="14"/>
        <v xml:space="preserve"> </v>
      </c>
      <c r="R87" s="51" t="s">
        <v>183</v>
      </c>
      <c r="T87" s="51" t="str">
        <f t="shared" si="9"/>
        <v/>
      </c>
      <c r="U87" s="51" t="e">
        <f t="shared" si="10"/>
        <v>#N/A</v>
      </c>
      <c r="W87" s="51">
        <f t="shared" si="11"/>
        <v>0</v>
      </c>
      <c r="AD87" s="51" t="str">
        <f t="shared" si="12"/>
        <v/>
      </c>
      <c r="AE87" s="51" t="str">
        <f t="shared" si="15"/>
        <v>000.00</v>
      </c>
    </row>
    <row r="88" spans="1:31">
      <c r="A88" s="51">
        <v>87</v>
      </c>
      <c r="B88" s="51">
        <f>'申込書(水泳)'!Z272</f>
        <v>0</v>
      </c>
      <c r="C88" s="51" t="str">
        <f>'申込書(水泳)'!AA272</f>
        <v/>
      </c>
      <c r="D88" s="51" t="str">
        <f>'申込書(水泳)'!AB272</f>
        <v/>
      </c>
      <c r="E88" s="51" t="str">
        <f>'申込書(水泳)'!AC272</f>
        <v/>
      </c>
      <c r="F88" s="51" t="str">
        <f>'申込書(水泳)'!AD272</f>
        <v/>
      </c>
      <c r="G88" s="51">
        <f>'申込書(水泳)'!AE272</f>
        <v>0</v>
      </c>
      <c r="H88" s="51">
        <f>'申込書(水泳)'!AF272</f>
        <v>0</v>
      </c>
      <c r="I88" s="51" t="e">
        <f>'申込書(水泳)'!AG272</f>
        <v>#N/A</v>
      </c>
      <c r="J88" s="51" t="e">
        <f>'申込書(水泳)'!AH272</f>
        <v>#N/A</v>
      </c>
      <c r="K88" s="51" t="str">
        <f>'申込書(水泳)'!AI272</f>
        <v>000.00</v>
      </c>
      <c r="O88" s="51" t="str">
        <f t="shared" si="13"/>
        <v>2</v>
      </c>
      <c r="P88" s="51" t="str">
        <f t="shared" si="8"/>
        <v>　</v>
      </c>
      <c r="Q88" s="51" t="str">
        <f t="shared" si="14"/>
        <v xml:space="preserve"> </v>
      </c>
      <c r="R88" s="51" t="s">
        <v>183</v>
      </c>
      <c r="T88" s="51" t="str">
        <f t="shared" si="9"/>
        <v/>
      </c>
      <c r="U88" s="51" t="e">
        <f t="shared" si="10"/>
        <v>#N/A</v>
      </c>
      <c r="W88" s="51">
        <f t="shared" si="11"/>
        <v>0</v>
      </c>
      <c r="AD88" s="51" t="str">
        <f t="shared" si="12"/>
        <v/>
      </c>
      <c r="AE88" s="51" t="str">
        <f t="shared" si="15"/>
        <v>000.00</v>
      </c>
    </row>
    <row r="89" spans="1:31">
      <c r="A89" s="51">
        <v>88</v>
      </c>
      <c r="B89" s="51">
        <f>'申込書(水泳)'!Z274</f>
        <v>0</v>
      </c>
      <c r="C89" s="51" t="str">
        <f>'申込書(水泳)'!AA274</f>
        <v/>
      </c>
      <c r="D89" s="51" t="str">
        <f>'申込書(水泳)'!AB274</f>
        <v/>
      </c>
      <c r="E89" s="51" t="str">
        <f>'申込書(水泳)'!AC274</f>
        <v/>
      </c>
      <c r="F89" s="51" t="str">
        <f>'申込書(水泳)'!AD274</f>
        <v/>
      </c>
      <c r="G89" s="51">
        <f>'申込書(水泳)'!AE274</f>
        <v>0</v>
      </c>
      <c r="H89" s="51">
        <f>'申込書(水泳)'!AF274</f>
        <v>0</v>
      </c>
      <c r="I89" s="51" t="e">
        <f>'申込書(水泳)'!AG274</f>
        <v>#N/A</v>
      </c>
      <c r="J89" s="51" t="e">
        <f>'申込書(水泳)'!AH274</f>
        <v>#N/A</v>
      </c>
      <c r="K89" s="51" t="str">
        <f>'申込書(水泳)'!AI274</f>
        <v>000.00</v>
      </c>
      <c r="O89" s="51" t="str">
        <f t="shared" si="13"/>
        <v>2</v>
      </c>
      <c r="P89" s="51" t="str">
        <f t="shared" si="8"/>
        <v>　</v>
      </c>
      <c r="Q89" s="51" t="str">
        <f t="shared" si="14"/>
        <v xml:space="preserve"> </v>
      </c>
      <c r="R89" s="51" t="s">
        <v>183</v>
      </c>
      <c r="T89" s="51" t="str">
        <f t="shared" si="9"/>
        <v/>
      </c>
      <c r="U89" s="51" t="e">
        <f t="shared" si="10"/>
        <v>#N/A</v>
      </c>
      <c r="W89" s="51">
        <f t="shared" si="11"/>
        <v>0</v>
      </c>
      <c r="AD89" s="51" t="str">
        <f t="shared" si="12"/>
        <v/>
      </c>
      <c r="AE89" s="51" t="str">
        <f t="shared" si="15"/>
        <v>000.00</v>
      </c>
    </row>
    <row r="90" spans="1:31">
      <c r="A90" s="51">
        <v>89</v>
      </c>
      <c r="B90" s="51">
        <f>'申込書(水泳)'!Z276</f>
        <v>0</v>
      </c>
      <c r="C90" s="51" t="str">
        <f>'申込書(水泳)'!AA276</f>
        <v/>
      </c>
      <c r="D90" s="51" t="str">
        <f>'申込書(水泳)'!AB276</f>
        <v/>
      </c>
      <c r="E90" s="51" t="str">
        <f>'申込書(水泳)'!AC276</f>
        <v/>
      </c>
      <c r="F90" s="51" t="str">
        <f>'申込書(水泳)'!AD276</f>
        <v/>
      </c>
      <c r="G90" s="51">
        <f>'申込書(水泳)'!AE276</f>
        <v>0</v>
      </c>
      <c r="H90" s="51">
        <f>'申込書(水泳)'!AF276</f>
        <v>0</v>
      </c>
      <c r="I90" s="51" t="e">
        <f>'申込書(水泳)'!AG276</f>
        <v>#N/A</v>
      </c>
      <c r="J90" s="51" t="e">
        <f>'申込書(水泳)'!AH276</f>
        <v>#N/A</v>
      </c>
      <c r="K90" s="51" t="str">
        <f>'申込書(水泳)'!AI276</f>
        <v>000.00</v>
      </c>
      <c r="O90" s="51" t="str">
        <f t="shared" si="13"/>
        <v>2</v>
      </c>
      <c r="P90" s="51" t="str">
        <f t="shared" si="8"/>
        <v>　</v>
      </c>
      <c r="Q90" s="51" t="str">
        <f t="shared" si="14"/>
        <v xml:space="preserve"> </v>
      </c>
      <c r="R90" s="51" t="s">
        <v>183</v>
      </c>
      <c r="T90" s="51" t="str">
        <f t="shared" si="9"/>
        <v/>
      </c>
      <c r="U90" s="51" t="e">
        <f t="shared" si="10"/>
        <v>#N/A</v>
      </c>
      <c r="W90" s="51">
        <f t="shared" si="11"/>
        <v>0</v>
      </c>
      <c r="AD90" s="51" t="str">
        <f t="shared" si="12"/>
        <v/>
      </c>
      <c r="AE90" s="51" t="str">
        <f t="shared" si="15"/>
        <v>000.00</v>
      </c>
    </row>
    <row r="91" spans="1:31">
      <c r="A91" s="51">
        <v>90</v>
      </c>
      <c r="B91" s="51">
        <f>'申込書(水泳)'!Z278</f>
        <v>0</v>
      </c>
      <c r="C91" s="51" t="str">
        <f>'申込書(水泳)'!AA278</f>
        <v/>
      </c>
      <c r="D91" s="51" t="str">
        <f>'申込書(水泳)'!AB278</f>
        <v/>
      </c>
      <c r="E91" s="51" t="str">
        <f>'申込書(水泳)'!AC278</f>
        <v/>
      </c>
      <c r="F91" s="51" t="str">
        <f>'申込書(水泳)'!AD278</f>
        <v/>
      </c>
      <c r="G91" s="51">
        <f>'申込書(水泳)'!AE278</f>
        <v>0</v>
      </c>
      <c r="H91" s="51">
        <f>'申込書(水泳)'!AF278</f>
        <v>0</v>
      </c>
      <c r="I91" s="51" t="e">
        <f>'申込書(水泳)'!AG278</f>
        <v>#N/A</v>
      </c>
      <c r="J91" s="51" t="e">
        <f>'申込書(水泳)'!AH278</f>
        <v>#N/A</v>
      </c>
      <c r="K91" s="51" t="str">
        <f>'申込書(水泳)'!AI278</f>
        <v>000.00</v>
      </c>
      <c r="O91" s="51" t="str">
        <f t="shared" si="13"/>
        <v>2</v>
      </c>
      <c r="P91" s="51" t="str">
        <f t="shared" ref="P91:P96" si="16">C91&amp;"　"&amp;D91</f>
        <v>　</v>
      </c>
      <c r="Q91" s="51" t="str">
        <f t="shared" si="14"/>
        <v xml:space="preserve"> </v>
      </c>
      <c r="R91" s="51" t="s">
        <v>183</v>
      </c>
      <c r="T91" s="51" t="str">
        <f t="shared" ref="T91:T96" si="17">IF(C91="","",5)</f>
        <v/>
      </c>
      <c r="U91" s="51" t="e">
        <f t="shared" ref="U91:U96" si="18">VLOOKUP(H91,$BD$3:$BE$13,2,FALSE)</f>
        <v>#N/A</v>
      </c>
      <c r="W91" s="51">
        <f t="shared" ref="W91:W96" si="19">B91</f>
        <v>0</v>
      </c>
      <c r="AD91" s="51" t="str">
        <f t="shared" ref="AD91:AD96" si="20">IF(C91="","",VLOOKUP(I91&amp;J91,$BA$3:$BB$30,2,FALSE))</f>
        <v/>
      </c>
      <c r="AE91" s="51" t="str">
        <f t="shared" si="15"/>
        <v>000.00</v>
      </c>
    </row>
    <row r="92" spans="1:31">
      <c r="A92" s="51">
        <v>91</v>
      </c>
      <c r="B92" s="51">
        <f>'申込書(水泳)'!Z280</f>
        <v>0</v>
      </c>
      <c r="C92" s="51" t="str">
        <f>'申込書(水泳)'!AA280</f>
        <v/>
      </c>
      <c r="D92" s="51" t="str">
        <f>'申込書(水泳)'!AB280</f>
        <v/>
      </c>
      <c r="E92" s="51" t="str">
        <f>'申込書(水泳)'!AC280</f>
        <v/>
      </c>
      <c r="F92" s="51" t="str">
        <f>'申込書(水泳)'!AD280</f>
        <v/>
      </c>
      <c r="G92" s="51">
        <f>'申込書(水泳)'!AE280</f>
        <v>0</v>
      </c>
      <c r="H92" s="51">
        <f>'申込書(水泳)'!AF280</f>
        <v>0</v>
      </c>
      <c r="I92" s="51" t="e">
        <f>'申込書(水泳)'!AG280</f>
        <v>#N/A</v>
      </c>
      <c r="J92" s="51" t="e">
        <f>'申込書(水泳)'!AH280</f>
        <v>#N/A</v>
      </c>
      <c r="K92" s="51" t="str">
        <f>'申込書(水泳)'!AI280</f>
        <v>000.00</v>
      </c>
      <c r="O92" s="51" t="str">
        <f t="shared" si="13"/>
        <v>2</v>
      </c>
      <c r="P92" s="51" t="str">
        <f t="shared" si="16"/>
        <v>　</v>
      </c>
      <c r="Q92" s="51" t="str">
        <f t="shared" si="14"/>
        <v xml:space="preserve"> </v>
      </c>
      <c r="R92" s="51" t="s">
        <v>183</v>
      </c>
      <c r="T92" s="51" t="str">
        <f t="shared" si="17"/>
        <v/>
      </c>
      <c r="U92" s="51" t="e">
        <f t="shared" si="18"/>
        <v>#N/A</v>
      </c>
      <c r="W92" s="51">
        <f t="shared" si="19"/>
        <v>0</v>
      </c>
      <c r="AD92" s="51" t="str">
        <f t="shared" si="20"/>
        <v/>
      </c>
      <c r="AE92" s="51" t="str">
        <f t="shared" si="15"/>
        <v>000.00</v>
      </c>
    </row>
    <row r="93" spans="1:31">
      <c r="A93" s="51">
        <v>92</v>
      </c>
      <c r="B93" s="51">
        <f>'申込書(水泳)'!Z282</f>
        <v>0</v>
      </c>
      <c r="C93" s="51" t="str">
        <f>'申込書(水泳)'!AA282</f>
        <v/>
      </c>
      <c r="D93" s="51" t="str">
        <f>'申込書(水泳)'!AB282</f>
        <v/>
      </c>
      <c r="E93" s="51" t="str">
        <f>'申込書(水泳)'!AC282</f>
        <v/>
      </c>
      <c r="F93" s="51" t="str">
        <f>'申込書(水泳)'!AD282</f>
        <v/>
      </c>
      <c r="G93" s="51">
        <f>'申込書(水泳)'!AE282</f>
        <v>0</v>
      </c>
      <c r="H93" s="51">
        <f>'申込書(水泳)'!AF282</f>
        <v>0</v>
      </c>
      <c r="I93" s="51" t="e">
        <f>'申込書(水泳)'!AG282</f>
        <v>#N/A</v>
      </c>
      <c r="J93" s="51" t="e">
        <f>'申込書(水泳)'!AH282</f>
        <v>#N/A</v>
      </c>
      <c r="K93" s="51" t="str">
        <f>'申込書(水泳)'!AI282</f>
        <v>000.00</v>
      </c>
      <c r="O93" s="51" t="str">
        <f t="shared" si="13"/>
        <v>2</v>
      </c>
      <c r="P93" s="51" t="str">
        <f t="shared" si="16"/>
        <v>　</v>
      </c>
      <c r="Q93" s="51" t="str">
        <f t="shared" si="14"/>
        <v xml:space="preserve"> </v>
      </c>
      <c r="R93" s="51" t="s">
        <v>183</v>
      </c>
      <c r="T93" s="51" t="str">
        <f t="shared" si="17"/>
        <v/>
      </c>
      <c r="U93" s="51" t="e">
        <f t="shared" si="18"/>
        <v>#N/A</v>
      </c>
      <c r="W93" s="51">
        <f t="shared" si="19"/>
        <v>0</v>
      </c>
      <c r="AD93" s="51" t="str">
        <f t="shared" si="20"/>
        <v/>
      </c>
      <c r="AE93" s="51" t="str">
        <f t="shared" si="15"/>
        <v>000.00</v>
      </c>
    </row>
    <row r="94" spans="1:31">
      <c r="A94" s="51">
        <v>93</v>
      </c>
      <c r="B94" s="51">
        <f>'申込書(水泳)'!Z284</f>
        <v>0</v>
      </c>
      <c r="C94" s="51" t="str">
        <f>'申込書(水泳)'!AA284</f>
        <v/>
      </c>
      <c r="D94" s="51" t="str">
        <f>'申込書(水泳)'!AB284</f>
        <v/>
      </c>
      <c r="E94" s="51" t="str">
        <f>'申込書(水泳)'!AC284</f>
        <v/>
      </c>
      <c r="F94" s="51" t="str">
        <f>'申込書(水泳)'!AD284</f>
        <v/>
      </c>
      <c r="G94" s="51">
        <f>'申込書(水泳)'!AE284</f>
        <v>0</v>
      </c>
      <c r="H94" s="51">
        <f>'申込書(水泳)'!AF284</f>
        <v>0</v>
      </c>
      <c r="I94" s="51" t="e">
        <f>'申込書(水泳)'!AG284</f>
        <v>#N/A</v>
      </c>
      <c r="J94" s="51" t="e">
        <f>'申込書(水泳)'!AH284</f>
        <v>#N/A</v>
      </c>
      <c r="K94" s="51" t="str">
        <f>'申込書(水泳)'!AI284</f>
        <v>000.00</v>
      </c>
      <c r="O94" s="51" t="str">
        <f t="shared" si="13"/>
        <v>2</v>
      </c>
      <c r="P94" s="51" t="str">
        <f t="shared" si="16"/>
        <v>　</v>
      </c>
      <c r="Q94" s="51" t="str">
        <f t="shared" si="14"/>
        <v xml:space="preserve"> </v>
      </c>
      <c r="R94" s="51" t="s">
        <v>183</v>
      </c>
      <c r="T94" s="51" t="str">
        <f t="shared" si="17"/>
        <v/>
      </c>
      <c r="U94" s="51" t="e">
        <f t="shared" si="18"/>
        <v>#N/A</v>
      </c>
      <c r="W94" s="51">
        <f t="shared" si="19"/>
        <v>0</v>
      </c>
      <c r="AD94" s="51" t="str">
        <f t="shared" si="20"/>
        <v/>
      </c>
      <c r="AE94" s="51" t="str">
        <f t="shared" si="15"/>
        <v>000.00</v>
      </c>
    </row>
    <row r="95" spans="1:31">
      <c r="A95" s="51">
        <v>94</v>
      </c>
      <c r="B95" s="51">
        <f>'申込書(水泳)'!Z286</f>
        <v>0</v>
      </c>
      <c r="C95" s="51" t="str">
        <f>'申込書(水泳)'!AA286</f>
        <v/>
      </c>
      <c r="D95" s="51" t="str">
        <f>'申込書(水泳)'!AB286</f>
        <v/>
      </c>
      <c r="E95" s="51" t="str">
        <f>'申込書(水泳)'!AC286</f>
        <v/>
      </c>
      <c r="F95" s="51" t="str">
        <f>'申込書(水泳)'!AD286</f>
        <v/>
      </c>
      <c r="G95" s="51">
        <f>'申込書(水泳)'!AE286</f>
        <v>0</v>
      </c>
      <c r="H95" s="51">
        <f>'申込書(水泳)'!AF286</f>
        <v>0</v>
      </c>
      <c r="I95" s="51" t="e">
        <f>'申込書(水泳)'!AG286</f>
        <v>#N/A</v>
      </c>
      <c r="J95" s="51" t="e">
        <f>'申込書(水泳)'!AH286</f>
        <v>#N/A</v>
      </c>
      <c r="K95" s="51" t="str">
        <f>'申込書(水泳)'!AI286</f>
        <v>000.00</v>
      </c>
      <c r="O95" s="51" t="str">
        <f t="shared" si="13"/>
        <v>2</v>
      </c>
      <c r="P95" s="51" t="str">
        <f t="shared" si="16"/>
        <v>　</v>
      </c>
      <c r="Q95" s="51" t="str">
        <f t="shared" si="14"/>
        <v xml:space="preserve"> </v>
      </c>
      <c r="R95" s="51" t="s">
        <v>183</v>
      </c>
      <c r="T95" s="51" t="str">
        <f t="shared" si="17"/>
        <v/>
      </c>
      <c r="U95" s="51" t="e">
        <f t="shared" si="18"/>
        <v>#N/A</v>
      </c>
      <c r="W95" s="51">
        <f t="shared" si="19"/>
        <v>0</v>
      </c>
      <c r="AD95" s="51" t="str">
        <f t="shared" si="20"/>
        <v/>
      </c>
      <c r="AE95" s="51" t="str">
        <f t="shared" si="15"/>
        <v>000.00</v>
      </c>
    </row>
    <row r="96" spans="1:31">
      <c r="A96" s="51">
        <v>95</v>
      </c>
      <c r="B96" s="51">
        <f>'申込書(水泳)'!Z288</f>
        <v>0</v>
      </c>
      <c r="C96" s="51" t="str">
        <f>'申込書(水泳)'!AA288</f>
        <v/>
      </c>
      <c r="D96" s="51" t="str">
        <f>'申込書(水泳)'!AB288</f>
        <v/>
      </c>
      <c r="E96" s="51" t="str">
        <f>'申込書(水泳)'!AC288</f>
        <v/>
      </c>
      <c r="F96" s="51" t="str">
        <f>'申込書(水泳)'!AD288</f>
        <v/>
      </c>
      <c r="G96" s="51">
        <f>'申込書(水泳)'!AE288</f>
        <v>0</v>
      </c>
      <c r="H96" s="51">
        <f>'申込書(水泳)'!AF288</f>
        <v>0</v>
      </c>
      <c r="I96" s="51" t="e">
        <f>'申込書(水泳)'!AG288</f>
        <v>#N/A</v>
      </c>
      <c r="J96" s="51" t="e">
        <f>'申込書(水泳)'!AH288</f>
        <v>#N/A</v>
      </c>
      <c r="K96" s="51" t="str">
        <f>'申込書(水泳)'!AI288</f>
        <v>000.00</v>
      </c>
      <c r="O96" s="51" t="str">
        <f t="shared" si="13"/>
        <v>2</v>
      </c>
      <c r="P96" s="51" t="str">
        <f t="shared" si="16"/>
        <v>　</v>
      </c>
      <c r="Q96" s="51" t="str">
        <f t="shared" si="14"/>
        <v xml:space="preserve"> </v>
      </c>
      <c r="R96" s="51" t="s">
        <v>183</v>
      </c>
      <c r="T96" s="51" t="str">
        <f t="shared" si="17"/>
        <v/>
      </c>
      <c r="U96" s="51" t="e">
        <f t="shared" si="18"/>
        <v>#N/A</v>
      </c>
      <c r="W96" s="51">
        <f t="shared" si="19"/>
        <v>0</v>
      </c>
      <c r="AD96" s="51" t="str">
        <f t="shared" si="20"/>
        <v/>
      </c>
      <c r="AE96" s="51" t="str">
        <f t="shared" si="15"/>
        <v>000.00</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申込書(水泳)</vt:lpstr>
      <vt:lpstr>集計データ</vt:lpstr>
      <vt:lpstr>'申込書(水泳)'!Print_Area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Yasunobu Tengan</dc:creator>
  <cp:lastModifiedBy>Yasunobu Tengan</cp:lastModifiedBy>
  <cp:lastPrinted>2025-03-12T05:35:21Z</cp:lastPrinted>
  <dcterms:created xsi:type="dcterms:W3CDTF">2023-04-13T01:51:22Z</dcterms:created>
  <dcterms:modified xsi:type="dcterms:W3CDTF">2026-05-14T02:18:03Z</dcterms:modified>
</cp:coreProperties>
</file>